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345" windowHeight="45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35" i="1"/>
  <c r="K102" l="1"/>
  <c r="J102"/>
  <c r="I102"/>
  <c r="G100"/>
  <c r="I54" l="1"/>
  <c r="I46"/>
  <c r="I44"/>
  <c r="I35"/>
  <c r="I130" l="1"/>
  <c r="I13" l="1"/>
  <c r="I17" s="1"/>
  <c r="H102" l="1"/>
  <c r="G101" l="1"/>
  <c r="G99" l="1"/>
  <c r="G136" l="1"/>
  <c r="K132"/>
  <c r="J132"/>
  <c r="I132"/>
  <c r="H132"/>
  <c r="K133"/>
  <c r="J133"/>
  <c r="I133"/>
  <c r="H133"/>
  <c r="G131"/>
  <c r="G130"/>
  <c r="G132" l="1"/>
  <c r="G133"/>
  <c r="H129"/>
  <c r="K129"/>
  <c r="J129"/>
  <c r="I129"/>
  <c r="G123"/>
  <c r="G117"/>
  <c r="G128"/>
  <c r="G127"/>
  <c r="G126"/>
  <c r="G125"/>
  <c r="G124"/>
  <c r="G122"/>
  <c r="G121"/>
  <c r="G120"/>
  <c r="G119"/>
  <c r="G118"/>
  <c r="G116"/>
  <c r="G115"/>
  <c r="G114"/>
  <c r="G113"/>
  <c r="G112"/>
  <c r="G111"/>
  <c r="G110"/>
  <c r="G109"/>
  <c r="G108"/>
  <c r="G107"/>
  <c r="G106"/>
  <c r="G105"/>
  <c r="G104"/>
  <c r="G103"/>
  <c r="G129" l="1"/>
  <c r="G98"/>
  <c r="G84"/>
  <c r="G72"/>
  <c r="G102" l="1"/>
  <c r="G97"/>
  <c r="G96"/>
  <c r="G95"/>
  <c r="G94"/>
  <c r="G93"/>
  <c r="G92"/>
  <c r="G91"/>
  <c r="G90"/>
  <c r="G89"/>
  <c r="G88"/>
  <c r="G87"/>
  <c r="G86"/>
  <c r="G85"/>
  <c r="G83"/>
  <c r="G82"/>
  <c r="G81"/>
  <c r="G80"/>
  <c r="G79"/>
  <c r="G78"/>
  <c r="G77"/>
  <c r="G76"/>
  <c r="G75"/>
  <c r="G74"/>
  <c r="G73"/>
  <c r="G71"/>
  <c r="G70"/>
  <c r="G69"/>
  <c r="G68"/>
  <c r="G67"/>
  <c r="K66"/>
  <c r="J66"/>
  <c r="I66"/>
  <c r="H66"/>
  <c r="G66" l="1"/>
  <c r="G65"/>
  <c r="G64"/>
  <c r="G63"/>
  <c r="G56"/>
  <c r="G62"/>
  <c r="G61"/>
  <c r="G60"/>
  <c r="G59"/>
  <c r="G58"/>
  <c r="G57"/>
  <c r="K54"/>
  <c r="J54"/>
  <c r="H54"/>
  <c r="K55"/>
  <c r="J55"/>
  <c r="H55"/>
  <c r="G53"/>
  <c r="G52"/>
  <c r="G51"/>
  <c r="G50"/>
  <c r="G49"/>
  <c r="G48"/>
  <c r="G55" l="1"/>
  <c r="G54"/>
  <c r="K47"/>
  <c r="J47"/>
  <c r="I47"/>
  <c r="H47"/>
  <c r="G47" l="1"/>
  <c r="G46"/>
  <c r="G45"/>
  <c r="G44"/>
  <c r="G43"/>
  <c r="G42"/>
  <c r="G41"/>
  <c r="G40"/>
  <c r="G39"/>
  <c r="G38"/>
  <c r="G37"/>
  <c r="G36"/>
  <c r="G34"/>
  <c r="G33"/>
  <c r="G32"/>
  <c r="G31"/>
  <c r="K30"/>
  <c r="J30"/>
  <c r="I30"/>
  <c r="H30"/>
  <c r="G30" l="1"/>
  <c r="G29"/>
  <c r="G28"/>
  <c r="G27"/>
  <c r="K26" l="1"/>
  <c r="J26"/>
  <c r="I26"/>
  <c r="I134" s="1"/>
  <c r="H26"/>
  <c r="G25"/>
  <c r="G24"/>
  <c r="G23"/>
  <c r="G22"/>
  <c r="G20"/>
  <c r="G19"/>
  <c r="G26" l="1"/>
  <c r="K17"/>
  <c r="K134" s="1"/>
  <c r="J17"/>
  <c r="J134" s="1"/>
  <c r="H17"/>
  <c r="H134" s="1"/>
  <c r="K18"/>
  <c r="K135" s="1"/>
  <c r="J18"/>
  <c r="J135" s="1"/>
  <c r="I18"/>
  <c r="I135" s="1"/>
  <c r="G135" s="1"/>
  <c r="H18"/>
  <c r="H135" s="1"/>
  <c r="G16"/>
  <c r="G15"/>
  <c r="G14"/>
  <c r="G13"/>
  <c r="G12"/>
  <c r="K137" l="1"/>
  <c r="H137"/>
  <c r="J137"/>
  <c r="G134"/>
  <c r="I137"/>
  <c r="G18"/>
  <c r="G17"/>
  <c r="G137" l="1"/>
</calcChain>
</file>

<file path=xl/sharedStrings.xml><?xml version="1.0" encoding="utf-8"?>
<sst xmlns="http://schemas.openxmlformats.org/spreadsheetml/2006/main" count="509" uniqueCount="173">
  <si>
    <t>Додаток 3</t>
  </si>
  <si>
    <t>до рішення міської ради</t>
  </si>
  <si>
    <t>Напрямки діяльності та заходи Міської комплексної програми " Освіта міста Ромни у 2019-202 роках"                                                                 (розділ 11 Програми)</t>
  </si>
  <si>
    <t>№ з/п</t>
  </si>
  <si>
    <t>Назва напріму діяльності</t>
  </si>
  <si>
    <t>Перелік заходів програм и</t>
  </si>
  <si>
    <t>Строк виконання заходу</t>
  </si>
  <si>
    <t>Виконавці</t>
  </si>
  <si>
    <t>Джерела фінансування</t>
  </si>
  <si>
    <t>Орієнтовний обсяг фінансування  (тис.грн.)</t>
  </si>
  <si>
    <t>Усього</t>
  </si>
  <si>
    <t>Роки</t>
  </si>
  <si>
    <t>Очікувані результати</t>
  </si>
  <si>
    <t>місцевий бюджет</t>
  </si>
  <si>
    <t>дкржавний бюджет</t>
  </si>
  <si>
    <t>Усього за напрямом 1</t>
  </si>
  <si>
    <t>Створення сучасного освітнього середовища дошкільної освіти</t>
  </si>
  <si>
    <t>1.1. Забезпечення закладів дошкільної освіти оргтехнічним обладнанням, технічними засобами навчання та навчально-дидактичним обладнанням</t>
  </si>
  <si>
    <t xml:space="preserve">1.2. Забезпечення закладів дошкільної освіти сучасними меблями </t>
  </si>
  <si>
    <t xml:space="preserve">1.3. Забезпечення закладів дошкільної освіти сучасним спортивним та ігровим обладнанням </t>
  </si>
  <si>
    <t>1.4. Придбання спеціальних засобів корекції психофізичного розвитку в інклюзивних групах закладів дошкільної освіти</t>
  </si>
  <si>
    <t>1.5.  Оздоровлення дітей у дошкільних навчальних закладах шляхом збільшення вартості харчування протягом літнього періоду</t>
  </si>
  <si>
    <t>2019-2022</t>
  </si>
  <si>
    <t>2020-2022</t>
  </si>
  <si>
    <t>Відділ освіти, керівники закладів</t>
  </si>
  <si>
    <t>Місцевий бюджет</t>
  </si>
  <si>
    <t>Державний бюджет</t>
  </si>
  <si>
    <t>Забезпечення безпечних та комфортних умов отримання дошкільної освіти</t>
  </si>
  <si>
    <t>2.1. Організація та проведення семінарів-практикумів, тренінгів, круглих столів, робочих зустрічей для вчителів початкової школи, адміністрації закладів загальної середньої освіти щодо впровадження нового Державного стандарту початкової освіти</t>
  </si>
  <si>
    <t>2.2. Проведення міських форумів батьківської громадськості та загальноміські конференції учнівського самоврядування</t>
  </si>
  <si>
    <t>2.3. Проведення моніторингу щодо виконання ст. 30 Закону України «Про освіту» «Прозорість та інформаційна відкритість закладів освіти»</t>
  </si>
  <si>
    <t>2.4. Забезпечення функціонування пакетів програмного продукту «Курс: Школа», «Курс: Дошкілля»</t>
  </si>
  <si>
    <t>2.5. Введення додаткових посад у штатні розписи закладів освіти (в межах кошторисних призначень)</t>
  </si>
  <si>
    <t>2.6. Організація та проведення міського конкурсу «Учень року»</t>
  </si>
  <si>
    <t>2.7. Проведення інвентаризації закладів загальної середньої освіти та наповнюваності класів в них з метою формування мережі відповідно до потреб мешканців міста</t>
  </si>
  <si>
    <t xml:space="preserve">Створення умов для реалізації державної політики у сфері реформування загальної середньої освіти «Нова українська школа» </t>
  </si>
  <si>
    <t>Підвищення якості надання освітніх послуг</t>
  </si>
  <si>
    <t>Виявлення та підтримка талановитих  учнів</t>
  </si>
  <si>
    <t>Оптимізація існуючої мережі закладів освіти, збільшення середньої наповнюваності до 25 учнів</t>
  </si>
  <si>
    <t>Усього за напрямом 2</t>
  </si>
  <si>
    <t>Заміна застарілої техніки та відкриття додаткових комп’ютерних класів</t>
  </si>
  <si>
    <t>3.1. Забезпечення закладів загальної середньої освіти меблями, обладнанням і дидактичними матеріалами,    засобами навчання, облаштування ігрових, розвивальних та відпочинкових локацій, необхідних для впровадження компетентнісного навчання</t>
  </si>
  <si>
    <t>3.2. Оснащення  закладів загальної середньої освіти навчальним обладнанням з природничо-математичних та технологічних дисциплін </t>
  </si>
  <si>
    <t>3.3. Забезпечення закладів загальної середньої освіти сучасною комп’ютерною, інтерактивною та мультимедійною технікою </t>
  </si>
  <si>
    <t>Усього за напрямом 3</t>
  </si>
  <si>
    <t>Забезпечення рівного доступу до якісної освіти</t>
  </si>
  <si>
    <t>Усього за напрямом 4</t>
  </si>
  <si>
    <t>4.1. Забезпечення  профільним навчанням</t>
  </si>
  <si>
    <t>4.2. Проведення моніторингу якості навчальних досягнень учнів з базових предметів</t>
  </si>
  <si>
    <t>Забезпечення учням старшої школи навчання відповідно до індивідуальних потреб</t>
  </si>
  <si>
    <t>Підвищення якості знань</t>
  </si>
  <si>
    <t xml:space="preserve"> 4.3. Забезпечення функціонування груп подовженого дня</t>
  </si>
  <si>
    <t>4.4. Забезпечення підвезення випускників до пунктів тестування та у зворотному напрямку</t>
  </si>
  <si>
    <t xml:space="preserve">4.5. Забезпечення підвезення учнів до шкіл міста та у зворотному напрямку </t>
  </si>
  <si>
    <t>4.6. Надання адресної підтримки обдарованій молоді шляхом призначення та виплати  стипендій</t>
  </si>
  <si>
    <t>Забезпечення конституційних прав громадян на безкоштовну освіту</t>
  </si>
  <si>
    <t>Створеннямеханізму підтримки обдарованої молоді</t>
  </si>
  <si>
    <t>4.7. Розвиток Співпраці з міжнародними освітніми установами, фондами, організаціями (Корпус Миру США, Британська Рада в Україні, Французький культурний центр в Україні тощо)</t>
  </si>
  <si>
    <t>4.8. Проведення урочистого вшанування учнів переможців конкурсів, турнірів, змагань</t>
  </si>
  <si>
    <t>Розширення обміну досвідом роботи</t>
  </si>
  <si>
    <r>
      <t xml:space="preserve">Створення механізму підтримки та розвитку творчого потенціалу обдарованої </t>
    </r>
    <r>
      <rPr>
        <sz val="12"/>
        <color rgb="FF000000"/>
        <rFont val="Times New Roman"/>
        <family val="1"/>
        <charset val="204"/>
      </rPr>
      <t>молоді</t>
    </r>
  </si>
  <si>
    <t>4.9. Забезпечення пунктів тестування необхідним обладнанням для дітей з особливими потребами</t>
  </si>
  <si>
    <t>Створення належних умов для випускників з особливими освітніми потребами</t>
  </si>
  <si>
    <t>4.10. Проведення міських та забезпечення участі в обласних, всеукраїнських, міжнародних науково-методичних заходах та конкурсах фахової майстерності .</t>
  </si>
  <si>
    <t>4.11. Проведення урочистого вшанування педагогів - переможців конкурсів фахової майстерності та з нагоди професійних свят</t>
  </si>
  <si>
    <t>Удосконалення науково методичного забезпечення процесу підвищення кваліфікації вчителів</t>
  </si>
  <si>
    <t>Підтримка кращих педагогічних працівників</t>
  </si>
  <si>
    <t>4.12. Встановлення доплати до посадового окладу педагогічним працівникам, які підготували переможців міжнародних, всеукраїнських, обласних учнівських олімпіад, турнірів, конкурсів, спортивних змагань</t>
  </si>
  <si>
    <t>Заохочення педпрацівників</t>
  </si>
  <si>
    <t>4.13.  Забезпечення заробітної плати педагогічним працівникам загальноосвітніх навчальних закладів.</t>
  </si>
  <si>
    <t>4.14.Забезпечення безкоштовним харчуванням дітей пільгових категорій та учнів 1-4 класів закладів освіти</t>
  </si>
  <si>
    <t>4.15. Створення медіатек у закладах загальної середньої освіти, у першу чергу,опорних.</t>
  </si>
  <si>
    <t>4.16. Організація відпочинку дітей у пришкільних та профільних таборах, забезпечення якісного харчування вихованців</t>
  </si>
  <si>
    <t>Забезпечення учнів ЗНЗ якісним харчуванням</t>
  </si>
  <si>
    <t>Реалізація та поширення моделі інклюзивного навчання</t>
  </si>
  <si>
    <t>Усього за напрямом 5</t>
  </si>
  <si>
    <t xml:space="preserve">5.1. Облаштування  Інклюзивно – ресурсного центру відповідно до вимог законодавства  </t>
  </si>
  <si>
    <t>5.2. Системна підготовка учителів - асистентів, які працюють в інклюзивних класах закладів освіти</t>
  </si>
  <si>
    <t>5.3. Розширення мережі інклюзивних класів (груп) у закладах освіти міста</t>
  </si>
  <si>
    <t>5.4. Обладнання медіатеками,  іншим устаткуванням, облаштування ресурсних кімнат в закладах освіти, де проваджується інклюзивна освіта</t>
  </si>
  <si>
    <t>5.5. Створення  безбар’єрного освітнього середовища в закладах освіти (облаштування пандусів, поручнями, пристосованими кімнатами гігієни)</t>
  </si>
  <si>
    <t>5.6. Придбання спеціальних засобів корекції психофізичного розвитку в іклюзивних класах закладів загальної середньої освіти</t>
  </si>
  <si>
    <t>Наближення освітніх послуг до двтей з особливими освітніми потребами</t>
  </si>
  <si>
    <t>Усього за напрямом 6</t>
  </si>
  <si>
    <t>6.1.Проведення моніторингу запитів учнів шкіл міста щодо потреби та якості роботи гуртків та секцій позашкільних навчальних закладів</t>
  </si>
  <si>
    <t>6.2. Оптимізація мережі гуртків та інших творчих об’єднань  у позашкільних навчальних закладах</t>
  </si>
  <si>
    <t>6.3. Проведення модернізації навчальної, матеріально-технічної бази закладів позашкільної освіти з оснащенням їх сучасним обладнанням, навчальними та наочними посібниками</t>
  </si>
  <si>
    <t xml:space="preserve">   6.4.Розроблення та реалізація соціально-освітніх проектів різного спрямування (Всеукраїнська гра Сокіл «Джура», фестиваль «Козацький гарт» відкриті змагання з авіамодельного     спорту та ін.)</t>
  </si>
  <si>
    <t>Відкриття груп  у ПНЗ відповідно до запитів міста</t>
  </si>
  <si>
    <t>Забезпечення охоплення позашкільною освітою у межах бюджетних асигнувань</t>
  </si>
  <si>
    <t>Удосконалення матеріально технічної бази ЗПО</t>
  </si>
  <si>
    <t>Формування в учнівської молоді активної громадянської позиції</t>
  </si>
  <si>
    <t>6.5. Забезпечення участі в обласних, всеукраїнських. міжнародних масових заходах та Всеукраїнському  конкурсі-захисті науково-дослідницьких робіт учнів – членів Малої академії наук України для дітей та учнівської молоді за напрямами позашкільної освіти</t>
  </si>
  <si>
    <t>6.6. Організація роботи літніх шкіл</t>
  </si>
  <si>
    <t>Розвиток і підтримка творчо обдарованої учнівської молоді, створення умов для їхньої творчої самореалізації</t>
  </si>
  <si>
    <t>6.7. Придбання комплексного обладнання для забезпечення діяльності гуртків (груп) з інклюзивним навчанням у закладах позашкільної освіти.</t>
  </si>
  <si>
    <t>6.8. Розширення мережі гуртків технічного профілю в закладах позашкільної освіти.</t>
  </si>
  <si>
    <t>6.9. Створення STEM-лабораторій у закладах позашкільної освіти.</t>
  </si>
  <si>
    <t>6.10. Придбання путівок в дитячий санітарно-оздоровчий комплекс «Єлектронік»</t>
  </si>
  <si>
    <t>Усього за напрямом 7</t>
  </si>
  <si>
    <t>Покращення матеріально-тезнічної бази закладів освіти</t>
  </si>
  <si>
    <t>7.1. Забезпечення проведення поточних  ремонтів приміщень закладів дошкільної освіти</t>
  </si>
  <si>
    <t>7.2. Забезпечення проведення поточних ремонтів приміщень у закладах загальнї середньої освіти</t>
  </si>
  <si>
    <t>7.3. Встановлення системи термінового виклику поліції у закладах дошкільної освіти</t>
  </si>
  <si>
    <t>7.4. Встановлення системи   термінового виклику поліції у закладах загальної середньої освіти</t>
  </si>
  <si>
    <t>7.5. Забезпечення закладів освіти протипожежним інвентарем</t>
  </si>
  <si>
    <t xml:space="preserve">7.6. Обробка дерев’яних конструкцій вогнетривким розчином </t>
  </si>
  <si>
    <t xml:space="preserve">7.7. Створення музею імені </t>
  </si>
  <si>
    <t>7.9.Встановлення спортивного майданчика з придбанням вуличних тренажерів (територія Роменської СЗОШ І-ІІІ ступенів №2 ім. академіка А. Ф. Йоффе</t>
  </si>
  <si>
    <t>7.10. Встановлення дитячого майданчика (територія Роменської  ЗОШ І-ІІІ ступенів №4 Роменської міської ради Сумської області</t>
  </si>
  <si>
    <t>7.11. Встановлення спортивно -ігрового майданчика (територія Роменської  ЗОШ І-ІІІ ступенів №5 Роменської міської ради Сумської області</t>
  </si>
  <si>
    <t>7.12.  Встановлення дитячого спортивно -ігрового комплексу за адресою: вул. Полтавська, 32 (територія Роменської  ЗОШ І-ІІІ ступенів №7</t>
  </si>
  <si>
    <t>7.13. Придбання комплекту  меблів для житлової кімнати комунального закладу «Роменська дитячо-юнацька спортивна школа ім. Віктора Гречаного» Роменської міської ради Сумської області м. Ромни, б-р.шевченка,4</t>
  </si>
  <si>
    <t>7.8. Придбання спортивного інвентарю для проведення всеукраїнських змагань в м. Ромни із боротьби дзюдо</t>
  </si>
  <si>
    <t>7.14. Придбання фотоапарата  комунального закладу «Роменська дитячо-юнацька спортивна школа ім. Віктора Гречаного» Роменської міської ради Сумської області м. Ромни, б-р.шевченка,4</t>
  </si>
  <si>
    <t>7.15. Придбання «Бруси різновисокі» для відділення спортивної гімнастики  комунального закладу «Роменська дитячо-юнацька спортивна школа ім. Віктора Гречаного» Роменської міської ради Сумської області м. Ромни, б-р.Шевченка,4</t>
  </si>
  <si>
    <t>7.16. Придбання тренажеру для різних груп м’язів стегна для  відділення спортивної гімнастики  комунального закладу «Роменська дитячо-юнацька спортивна школа ім. Віктора Гречаного» Роменської міської ради Сумської області м. Ромни, б-р.шевченка,4</t>
  </si>
  <si>
    <t>7.17.Придбання водонагрівачів для ЗОШ №5</t>
  </si>
  <si>
    <t>7.18.Придбання металопластикових вікон ДНЗ№2,4, 7,10</t>
  </si>
  <si>
    <t>7.19. Придбання металопластикових вікон для ЗОШ№ 1,10</t>
  </si>
  <si>
    <t>7.20. Придбання спортивного інвентарю для ЗОШ№6</t>
  </si>
  <si>
    <t>7.21. Придбання фотоапарату для СЗОШ№2</t>
  </si>
  <si>
    <t>7.22. Придбання секційної сітки для огорожі спортивного майданчика по СЗОШ№1</t>
  </si>
  <si>
    <t>7.23. Поточний ремонт пральні по ДН№3</t>
  </si>
  <si>
    <t>7.24. Придбання дитячого майданчика  для встановлення на вул. Прокопенка (район Роменської ЗОШ№5)</t>
  </si>
  <si>
    <t>7.25. Придбання цегли для ремонту їдальні Роменської ЗОШ№10</t>
  </si>
  <si>
    <t>7,26. Поточний ремонт стелі коридору приміщення по вул. Соборна, 41.</t>
  </si>
  <si>
    <t>7,27.  Придбання предметів довгострокового користування.</t>
  </si>
  <si>
    <t>7.28 Придбання та встановлення дитячого майданчика (територія ДНЗ№1»Чайка»)</t>
  </si>
  <si>
    <t>7.29. Придбання та встановлення дитячого спортивно-ігрового комплексу за адресою:вул. Берегова,20(територія ЗДО№6 (ясла-садочок)»Зірочка»</t>
  </si>
  <si>
    <t>7.30. Придбання татамі для проведення всеукраїнських та обласних змагань на базі загальноосвітньої середньої школи №5</t>
  </si>
  <si>
    <t>7.31. Благоустрій території із встановленням огорожі за адресою вул.Соборна.33(територіСЗОШ№ 2)</t>
  </si>
  <si>
    <t>7.32. Створення належних умов для тренування з дзюдо, проведення заходів міського та обласного рівня в приміщені за алпесою б-р Шевченка,16 а.</t>
  </si>
  <si>
    <t>7.33. Придбання вишки будівельної тура.</t>
  </si>
  <si>
    <t>Покращення технічного стану будівель та споруд закладів освіти</t>
  </si>
  <si>
    <t>Усього за напрямом 8</t>
  </si>
  <si>
    <t>Упровадження заходів з енергозбереження</t>
  </si>
  <si>
    <t>8.6. Капітальний ремонт опалювальної системи по дошкільному навчальному закладу № 10</t>
  </si>
  <si>
    <t>8.7. Поточний ремонт вузла обліку газу топкової за  адресою: бульвар Шевченка,16, м. Ромни, Сумська область</t>
  </si>
  <si>
    <t>8.8.Придбання вхідних дверей для Центру позашкільної освіти та роботи з талановитою молоддю</t>
  </si>
  <si>
    <t>8.9.Благоустрій території тротуарною плиткою спортивного комплексу ім. Окіпного</t>
  </si>
  <si>
    <t>8.1. Проведення ремонту опалювальної , водопровідної та каналізаційної стсьеми у закладах дошкільної освіти.</t>
  </si>
  <si>
    <t>8.2.  Проведення ремонту опалювальної , водопровідної та каналізаційної стсьеми у закладах загальної середньоїосвіти.</t>
  </si>
  <si>
    <t>8.3. Обладнання приміщень закладів освіти автоматичними системами противопожежного захисту.</t>
  </si>
  <si>
    <t>8.4. Капітальний ремонт даху пло дошкільному навчальному закладу №2 із виготовленням проектно кошторисної документації.</t>
  </si>
  <si>
    <t>8.5. Капітальний ремонт даху по дошкільному навчальному закладу №7 із виготовленням проектно кошторисної документації.</t>
  </si>
  <si>
    <t xml:space="preserve">8.10.Капітальний ремонт даху центрального приміщення спеціалізованої загальноосвітньої школи  № 2  </t>
  </si>
  <si>
    <t>8.11.Капітальний ремонт покрівлі Роменської загальноосвітньої школи      І-ІІІ ступенів № 4, за адресою вул. Монастирська, буд. 2, м. Ромни Сумської обл.</t>
  </si>
  <si>
    <t xml:space="preserve">8.12. Капітальний ремонт приміщень у ДНЗ № 5, за адресою: вул. Пушкіна, буд. 25, м. Ромни, Сумської області </t>
  </si>
  <si>
    <t xml:space="preserve">8.13. Виготовлення проектно-кошторисної документації на проект «Капітальний ремонт спортивного комплексу ім. </t>
  </si>
  <si>
    <t xml:space="preserve">8.14. Поточний ремонт даху спортивного комплексу ім. </t>
  </si>
  <si>
    <t>8.15. Капітальний ремонт каналізаційної системи ДНЗ № 3 за адресою: 5-й пров. Маяковського, 3-а, м. Ромни Сумської області із виготовленням проектно-кошторисної документації</t>
  </si>
  <si>
    <t>8.16. Капітальний ремонт Роменської загальноосвітньої школи І-ІІІ ступенів №7 по вул. Полтавська. 32, м. Ромни, Сумська область</t>
  </si>
  <si>
    <t>8.17. Капітальний ремонт опалювальної системи ДНЗ№5 «Веселка», м. Ромни. Вул. Пушкіна,25</t>
  </si>
  <si>
    <t xml:space="preserve">8.18 Поточний ремонт паркану спортивного комплексу ім. В. Окіпного </t>
  </si>
  <si>
    <t>8.19 Поточний ремонт покриття тротуарної доріжки ДЮСШ</t>
  </si>
  <si>
    <t>8.20 Монтаж системи пожежно1 сигнал1зац11.опов1щення про пожежу та управл1ння евакуац11 людей по позашк1льному закладу оздоровлення та в1дпочинку «Вогник»</t>
  </si>
  <si>
    <t>8.21 Капітальний ремонт приміщення КУ ІРЦ Роменської міської ради за адресою вул.Коржівська, 2</t>
  </si>
  <si>
    <t>8,22 Капітальний ремонт будівлі Роменської ЗОШ№5  І-ІІІ ст. роменської  міської ради Сумської області</t>
  </si>
  <si>
    <t>8.23. Придбання котла для газопостачання  по ДНЗ№4.</t>
  </si>
  <si>
    <t>8.24. Капітальний ремонт покрівлі ДНЗ№10 «Казка» за адресою: вул.Г.Мазепи, буд. 55-А,м.Ромни, Сумської області (виготовлення ПКД)</t>
  </si>
  <si>
    <t>8.25. Реконструкція баскетбольного майданчика за адресою: бул. Шевченка,4, м. Ромни,Сумської області(коригування)</t>
  </si>
  <si>
    <t>Реалізація Концепції "Нова українська школа"</t>
  </si>
  <si>
    <t>9.1. Забезпечення початкових класів закладів загальної середньої освіти комп'ютерним і мультимедійним обладнанням, дидактичними матеріалами, сучасними меблями.</t>
  </si>
  <si>
    <t>Усього за напрямом 9</t>
  </si>
  <si>
    <t>Створення сучасного освітнього середовища для учнів початкових класів в умовах упровадження реформи Нової української школи.</t>
  </si>
  <si>
    <t>Інші</t>
  </si>
  <si>
    <t>Секретар міської ради</t>
  </si>
  <si>
    <t>Валерій МИЦИК</t>
  </si>
  <si>
    <t>(в новій редакції)</t>
  </si>
  <si>
    <t>7.34. Поточний ремонт вентиляційної системи спортивного комплексу ім. Окіпного</t>
  </si>
  <si>
    <t>від   .04.2020</t>
  </si>
  <si>
    <t>7.35. Придбання обладнання для харчоблоків ЗЗСО № 1, 2, 4, 5.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</si>
</sst>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1"/>
      <scheme val="minor"/>
    </font>
    <font>
      <sz val="10.5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2" xfId="0" applyFont="1" applyBorder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164" fontId="2" fillId="0" borderId="1" xfId="0" applyNumberFormat="1" applyFont="1" applyBorder="1"/>
    <xf numFmtId="164" fontId="1" fillId="0" borderId="1" xfId="0" applyNumberFormat="1" applyFont="1" applyBorder="1"/>
    <xf numFmtId="0" fontId="2" fillId="0" borderId="4" xfId="0" applyFont="1" applyBorder="1"/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5" xfId="0" applyFont="1" applyBorder="1"/>
    <xf numFmtId="0" fontId="2" fillId="0" borderId="1" xfId="0" applyFont="1" applyBorder="1" applyAlignment="1">
      <alignment horizontal="center" vertical="center" wrapText="1"/>
    </xf>
    <xf numFmtId="164" fontId="2" fillId="0" borderId="5" xfId="0" applyNumberFormat="1" applyFont="1" applyBorder="1"/>
    <xf numFmtId="0" fontId="1" fillId="0" borderId="1" xfId="0" applyFont="1" applyBorder="1"/>
    <xf numFmtId="0" fontId="2" fillId="0" borderId="7" xfId="0" applyFont="1" applyBorder="1" applyAlignment="1">
      <alignment horizontal="justify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2" fillId="0" borderId="7" xfId="0" applyFont="1" applyBorder="1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/>
    </xf>
    <xf numFmtId="0" fontId="0" fillId="0" borderId="1" xfId="0" applyBorder="1"/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6" fillId="0" borderId="1" xfId="0" applyFont="1" applyBorder="1"/>
    <xf numFmtId="0" fontId="0" fillId="0" borderId="2" xfId="0" applyBorder="1"/>
    <xf numFmtId="0" fontId="4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wrapText="1"/>
    </xf>
    <xf numFmtId="0" fontId="5" fillId="0" borderId="4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1" fillId="0" borderId="0" xfId="0" applyFont="1"/>
    <xf numFmtId="0" fontId="9" fillId="0" borderId="0" xfId="0" applyFont="1"/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/>
    <xf numFmtId="164" fontId="1" fillId="2" borderId="1" xfId="0" applyNumberFormat="1" applyFont="1" applyFill="1" applyBorder="1"/>
    <xf numFmtId="164" fontId="2" fillId="3" borderId="1" xfId="0" applyNumberFormat="1" applyFont="1" applyFill="1" applyBorder="1"/>
    <xf numFmtId="0" fontId="2" fillId="3" borderId="1" xfId="0" applyFont="1" applyFill="1" applyBorder="1"/>
    <xf numFmtId="0" fontId="0" fillId="3" borderId="1" xfId="0" applyFill="1" applyBorder="1"/>
    <xf numFmtId="0" fontId="5" fillId="3" borderId="1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wrapText="1"/>
    </xf>
    <xf numFmtId="164" fontId="0" fillId="3" borderId="1" xfId="0" applyNumberFormat="1" applyFill="1" applyBorder="1"/>
    <xf numFmtId="0" fontId="2" fillId="2" borderId="4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1"/>
  <sheetViews>
    <sheetView tabSelected="1" topLeftCell="A100" workbookViewId="0">
      <selection activeCell="B102" sqref="B102:E102"/>
    </sheetView>
  </sheetViews>
  <sheetFormatPr defaultRowHeight="15"/>
  <cols>
    <col min="1" max="1" width="5.140625" customWidth="1"/>
    <col min="2" max="2" width="12.42578125" customWidth="1"/>
    <col min="3" max="3" width="30.85546875" customWidth="1"/>
    <col min="4" max="4" width="8.42578125" customWidth="1"/>
    <col min="5" max="5" width="10.85546875" customWidth="1"/>
    <col min="6" max="6" width="13" customWidth="1"/>
    <col min="7" max="7" width="8.28515625" customWidth="1"/>
    <col min="8" max="9" width="8.42578125" customWidth="1"/>
    <col min="10" max="10" width="7.85546875" customWidth="1"/>
    <col min="11" max="11" width="8" customWidth="1"/>
    <col min="12" max="12" width="17.140625" customWidth="1"/>
  </cols>
  <sheetData>
    <row r="2" spans="1:13">
      <c r="K2" s="51" t="s">
        <v>0</v>
      </c>
    </row>
    <row r="3" spans="1:13">
      <c r="K3" s="51" t="s">
        <v>1</v>
      </c>
    </row>
    <row r="4" spans="1:13">
      <c r="K4" s="51" t="s">
        <v>171</v>
      </c>
    </row>
    <row r="6" spans="1:13" ht="36.75" customHeight="1">
      <c r="B6" s="85" t="s">
        <v>2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>
      <c r="F7" t="s">
        <v>169</v>
      </c>
    </row>
    <row r="8" spans="1:13" ht="31.5" customHeight="1">
      <c r="A8" s="78" t="s">
        <v>3</v>
      </c>
      <c r="B8" s="78" t="s">
        <v>4</v>
      </c>
      <c r="C8" s="78" t="s">
        <v>5</v>
      </c>
      <c r="D8" s="78" t="s">
        <v>6</v>
      </c>
      <c r="E8" s="78" t="s">
        <v>7</v>
      </c>
      <c r="F8" s="78" t="s">
        <v>8</v>
      </c>
      <c r="G8" s="87" t="s">
        <v>9</v>
      </c>
      <c r="H8" s="88"/>
      <c r="I8" s="88"/>
      <c r="J8" s="88"/>
      <c r="K8" s="89"/>
      <c r="L8" s="78" t="s">
        <v>12</v>
      </c>
    </row>
    <row r="9" spans="1:13" ht="15.75">
      <c r="A9" s="86"/>
      <c r="B9" s="86"/>
      <c r="C9" s="86"/>
      <c r="D9" s="86"/>
      <c r="E9" s="86"/>
      <c r="F9" s="86"/>
      <c r="G9" s="78" t="s">
        <v>10</v>
      </c>
      <c r="H9" s="87" t="s">
        <v>11</v>
      </c>
      <c r="I9" s="88"/>
      <c r="J9" s="88"/>
      <c r="K9" s="89"/>
      <c r="L9" s="86"/>
    </row>
    <row r="10" spans="1:13" ht="33.75" customHeight="1">
      <c r="A10" s="79"/>
      <c r="B10" s="79"/>
      <c r="C10" s="79"/>
      <c r="D10" s="79"/>
      <c r="E10" s="79"/>
      <c r="F10" s="79"/>
      <c r="G10" s="79"/>
      <c r="H10" s="2">
        <v>2019</v>
      </c>
      <c r="I10" s="2">
        <v>2020</v>
      </c>
      <c r="J10" s="2">
        <v>2021</v>
      </c>
      <c r="K10" s="2">
        <v>2022</v>
      </c>
      <c r="L10" s="79"/>
    </row>
    <row r="11" spans="1:13" ht="15.75">
      <c r="A11" s="1">
        <v>1</v>
      </c>
      <c r="B11" s="1">
        <v>2</v>
      </c>
      <c r="C11" s="5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</row>
    <row r="12" spans="1:13" ht="94.5">
      <c r="A12" s="82">
        <v>1</v>
      </c>
      <c r="B12" s="93" t="s">
        <v>16</v>
      </c>
      <c r="C12" s="6" t="s">
        <v>17</v>
      </c>
      <c r="D12" s="4" t="s">
        <v>22</v>
      </c>
      <c r="E12" s="9" t="s">
        <v>24</v>
      </c>
      <c r="F12" s="2" t="s">
        <v>25</v>
      </c>
      <c r="G12" s="1">
        <f>H12+I12+J12+K12</f>
        <v>89.3</v>
      </c>
      <c r="H12" s="10">
        <v>62</v>
      </c>
      <c r="I12" s="1">
        <v>0</v>
      </c>
      <c r="J12" s="1">
        <v>13.3</v>
      </c>
      <c r="K12" s="1">
        <v>14</v>
      </c>
      <c r="L12" s="78" t="s">
        <v>27</v>
      </c>
    </row>
    <row r="13" spans="1:13" ht="63">
      <c r="A13" s="92"/>
      <c r="B13" s="94"/>
      <c r="C13" s="7" t="s">
        <v>18</v>
      </c>
      <c r="D13" s="4" t="s">
        <v>22</v>
      </c>
      <c r="E13" s="2" t="s">
        <v>24</v>
      </c>
      <c r="F13" s="2" t="s">
        <v>25</v>
      </c>
      <c r="G13" s="56">
        <f t="shared" ref="G13:G78" si="0">H13+I13+J13+K13</f>
        <v>554.5</v>
      </c>
      <c r="H13" s="1">
        <v>282.8</v>
      </c>
      <c r="I13" s="56">
        <f>20.9+203.8</f>
        <v>224.70000000000002</v>
      </c>
      <c r="J13" s="1">
        <v>22</v>
      </c>
      <c r="K13" s="1">
        <v>25</v>
      </c>
      <c r="L13" s="86"/>
    </row>
    <row r="14" spans="1:13" ht="63">
      <c r="A14" s="92"/>
      <c r="B14" s="94"/>
      <c r="C14" s="6" t="s">
        <v>19</v>
      </c>
      <c r="D14" s="4" t="s">
        <v>22</v>
      </c>
      <c r="E14" s="2" t="s">
        <v>24</v>
      </c>
      <c r="F14" s="2" t="s">
        <v>25</v>
      </c>
      <c r="G14" s="10">
        <f t="shared" si="0"/>
        <v>0</v>
      </c>
      <c r="H14" s="10"/>
      <c r="I14" s="10"/>
      <c r="J14" s="10"/>
      <c r="K14" s="10"/>
      <c r="L14" s="86"/>
    </row>
    <row r="15" spans="1:13" ht="78.75">
      <c r="A15" s="92"/>
      <c r="B15" s="94"/>
      <c r="C15" s="8" t="s">
        <v>20</v>
      </c>
      <c r="D15" s="4" t="s">
        <v>22</v>
      </c>
      <c r="E15" s="2" t="s">
        <v>24</v>
      </c>
      <c r="F15" s="2" t="s">
        <v>26</v>
      </c>
      <c r="G15" s="55">
        <f t="shared" si="0"/>
        <v>61.6</v>
      </c>
      <c r="H15" s="10">
        <v>12</v>
      </c>
      <c r="I15" s="55">
        <v>49.6</v>
      </c>
      <c r="J15" s="10">
        <v>0</v>
      </c>
      <c r="K15" s="10">
        <v>0</v>
      </c>
      <c r="L15" s="86"/>
    </row>
    <row r="16" spans="1:13" ht="80.25" customHeight="1">
      <c r="A16" s="83"/>
      <c r="B16" s="95"/>
      <c r="C16" s="6" t="s">
        <v>21</v>
      </c>
      <c r="D16" s="4" t="s">
        <v>23</v>
      </c>
      <c r="E16" s="2" t="s">
        <v>24</v>
      </c>
      <c r="F16" s="2" t="s">
        <v>25</v>
      </c>
      <c r="G16" s="1">
        <f t="shared" si="0"/>
        <v>159.60000000000002</v>
      </c>
      <c r="H16" s="1">
        <v>0</v>
      </c>
      <c r="I16" s="1">
        <v>53.2</v>
      </c>
      <c r="J16" s="1">
        <v>53.2</v>
      </c>
      <c r="K16" s="1">
        <v>53.2</v>
      </c>
      <c r="L16" s="79"/>
    </row>
    <row r="17" spans="1:12" ht="31.5">
      <c r="A17" s="1"/>
      <c r="B17" s="72" t="s">
        <v>15</v>
      </c>
      <c r="C17" s="96"/>
      <c r="D17" s="97"/>
      <c r="E17" s="98"/>
      <c r="F17" s="3" t="s">
        <v>13</v>
      </c>
      <c r="G17" s="11">
        <f t="shared" si="0"/>
        <v>853.00000000000011</v>
      </c>
      <c r="H17" s="11">
        <f>H12+H13+H14+H16</f>
        <v>344.8</v>
      </c>
      <c r="I17" s="11">
        <f>I12+I13+I14+I16+I15</f>
        <v>327.50000000000006</v>
      </c>
      <c r="J17" s="11">
        <f t="shared" ref="J17:K17" si="1">J12+J13+J14+J16</f>
        <v>88.5</v>
      </c>
      <c r="K17" s="11">
        <f t="shared" si="1"/>
        <v>92.2</v>
      </c>
      <c r="L17" s="1"/>
    </row>
    <row r="18" spans="1:12" ht="31.5">
      <c r="A18" s="1"/>
      <c r="B18" s="99"/>
      <c r="C18" s="96"/>
      <c r="D18" s="96"/>
      <c r="E18" s="100"/>
      <c r="F18" s="3" t="s">
        <v>14</v>
      </c>
      <c r="G18" s="11">
        <f t="shared" si="0"/>
        <v>61.6</v>
      </c>
      <c r="H18" s="11">
        <f>H15</f>
        <v>12</v>
      </c>
      <c r="I18" s="11">
        <f t="shared" ref="I18:K18" si="2">I15</f>
        <v>49.6</v>
      </c>
      <c r="J18" s="11">
        <f t="shared" si="2"/>
        <v>0</v>
      </c>
      <c r="K18" s="11">
        <f t="shared" si="2"/>
        <v>0</v>
      </c>
      <c r="L18" s="1"/>
    </row>
    <row r="19" spans="1:12" ht="157.5" customHeight="1">
      <c r="A19" s="82">
        <v>2</v>
      </c>
      <c r="B19" s="101" t="s">
        <v>35</v>
      </c>
      <c r="C19" s="15" t="s">
        <v>28</v>
      </c>
      <c r="D19" s="16" t="s">
        <v>22</v>
      </c>
      <c r="E19" s="16" t="s">
        <v>24</v>
      </c>
      <c r="F19" s="2" t="s">
        <v>25</v>
      </c>
      <c r="G19" s="1">
        <f t="shared" si="0"/>
        <v>0</v>
      </c>
      <c r="H19" s="1"/>
      <c r="I19" s="1"/>
      <c r="J19" s="1"/>
      <c r="K19" s="1"/>
      <c r="L19" s="52" t="s">
        <v>36</v>
      </c>
    </row>
    <row r="20" spans="1:12" ht="78.75">
      <c r="A20" s="92"/>
      <c r="B20" s="102"/>
      <c r="C20" s="13" t="s">
        <v>29</v>
      </c>
      <c r="D20" s="14" t="s">
        <v>22</v>
      </c>
      <c r="E20" s="14" t="s">
        <v>24</v>
      </c>
      <c r="F20" s="2" t="s">
        <v>25</v>
      </c>
      <c r="G20" s="1">
        <f t="shared" si="0"/>
        <v>0</v>
      </c>
      <c r="H20" s="1"/>
      <c r="I20" s="1"/>
      <c r="J20" s="1"/>
      <c r="K20" s="1"/>
      <c r="L20" s="1"/>
    </row>
    <row r="21" spans="1:12" ht="78.75">
      <c r="A21" s="92"/>
      <c r="B21" s="102"/>
      <c r="C21" s="13" t="s">
        <v>30</v>
      </c>
      <c r="D21" s="14" t="s">
        <v>22</v>
      </c>
      <c r="E21" s="14" t="s">
        <v>24</v>
      </c>
      <c r="F21" s="2" t="s">
        <v>25</v>
      </c>
      <c r="G21" s="1"/>
      <c r="H21" s="1"/>
      <c r="I21" s="1"/>
      <c r="J21" s="1"/>
      <c r="K21" s="1"/>
      <c r="L21" s="1"/>
    </row>
    <row r="22" spans="1:12" ht="63">
      <c r="A22" s="92"/>
      <c r="B22" s="102"/>
      <c r="C22" s="15" t="s">
        <v>31</v>
      </c>
      <c r="D22" s="16" t="s">
        <v>22</v>
      </c>
      <c r="E22" s="16" t="s">
        <v>24</v>
      </c>
      <c r="F22" s="2" t="s">
        <v>25</v>
      </c>
      <c r="G22" s="10">
        <f t="shared" si="0"/>
        <v>103</v>
      </c>
      <c r="H22" s="1">
        <v>13.3</v>
      </c>
      <c r="I22" s="1">
        <v>27.7</v>
      </c>
      <c r="J22" s="1">
        <v>30</v>
      </c>
      <c r="K22" s="1">
        <v>32</v>
      </c>
      <c r="L22" s="1"/>
    </row>
    <row r="23" spans="1:12" ht="77.25" customHeight="1">
      <c r="A23" s="92"/>
      <c r="B23" s="102"/>
      <c r="C23" s="13" t="s">
        <v>32</v>
      </c>
      <c r="D23" s="14" t="s">
        <v>22</v>
      </c>
      <c r="E23" s="14" t="s">
        <v>24</v>
      </c>
      <c r="F23" s="2" t="s">
        <v>25</v>
      </c>
      <c r="G23" s="1">
        <f t="shared" si="0"/>
        <v>0</v>
      </c>
      <c r="H23" s="1"/>
      <c r="I23" s="1"/>
      <c r="J23" s="1"/>
      <c r="K23" s="1"/>
      <c r="L23" s="5"/>
    </row>
    <row r="24" spans="1:12" ht="63">
      <c r="A24" s="92"/>
      <c r="B24" s="102"/>
      <c r="C24" s="15" t="s">
        <v>33</v>
      </c>
      <c r="D24" s="16" t="s">
        <v>22</v>
      </c>
      <c r="E24" s="16" t="s">
        <v>24</v>
      </c>
      <c r="F24" s="2" t="s">
        <v>25</v>
      </c>
      <c r="G24" s="1">
        <f t="shared" si="0"/>
        <v>19.7</v>
      </c>
      <c r="H24" s="1">
        <v>3.2</v>
      </c>
      <c r="I24" s="10">
        <v>5</v>
      </c>
      <c r="J24" s="1">
        <v>5.5</v>
      </c>
      <c r="K24" s="19">
        <v>6</v>
      </c>
      <c r="L24" s="18" t="s">
        <v>37</v>
      </c>
    </row>
    <row r="25" spans="1:12" ht="110.25">
      <c r="A25" s="83"/>
      <c r="B25" s="103"/>
      <c r="C25" s="13" t="s">
        <v>34</v>
      </c>
      <c r="D25" s="14" t="s">
        <v>22</v>
      </c>
      <c r="E25" s="14" t="s">
        <v>24</v>
      </c>
      <c r="F25" s="2" t="s">
        <v>25</v>
      </c>
      <c r="G25" s="1">
        <f t="shared" si="0"/>
        <v>0</v>
      </c>
      <c r="H25" s="1"/>
      <c r="I25" s="1"/>
      <c r="J25" s="1"/>
      <c r="K25" s="17"/>
      <c r="L25" s="18" t="s">
        <v>38</v>
      </c>
    </row>
    <row r="26" spans="1:12" ht="31.5">
      <c r="A26" s="1"/>
      <c r="B26" s="69" t="s">
        <v>39</v>
      </c>
      <c r="C26" s="73"/>
      <c r="D26" s="70"/>
      <c r="E26" s="71"/>
      <c r="F26" s="3" t="s">
        <v>25</v>
      </c>
      <c r="G26" s="20">
        <f t="shared" si="0"/>
        <v>122.7</v>
      </c>
      <c r="H26" s="20">
        <f>H19+H20+H21+H22+H23+H24+H25</f>
        <v>16.5</v>
      </c>
      <c r="I26" s="20">
        <f t="shared" ref="I26:K26" si="3">I19+I20+I21+I22+I23+I24+I25</f>
        <v>32.700000000000003</v>
      </c>
      <c r="J26" s="20">
        <f t="shared" si="3"/>
        <v>35.5</v>
      </c>
      <c r="K26" s="11">
        <f t="shared" si="3"/>
        <v>38</v>
      </c>
      <c r="L26" s="12"/>
    </row>
    <row r="27" spans="1:12" ht="171" customHeight="1">
      <c r="A27" s="82">
        <v>3</v>
      </c>
      <c r="B27" s="93" t="s">
        <v>16</v>
      </c>
      <c r="C27" s="13" t="s">
        <v>41</v>
      </c>
      <c r="D27" s="21" t="s">
        <v>22</v>
      </c>
      <c r="E27" s="14" t="s">
        <v>24</v>
      </c>
      <c r="F27" s="2" t="s">
        <v>25</v>
      </c>
      <c r="G27" s="1">
        <f t="shared" si="0"/>
        <v>315.2</v>
      </c>
      <c r="H27" s="1">
        <v>315.2</v>
      </c>
      <c r="I27" s="1"/>
      <c r="J27" s="1"/>
      <c r="K27" s="1"/>
      <c r="L27" s="22" t="s">
        <v>36</v>
      </c>
    </row>
    <row r="28" spans="1:12" ht="65.25" customHeight="1">
      <c r="A28" s="92"/>
      <c r="B28" s="94"/>
      <c r="C28" s="23" t="s">
        <v>42</v>
      </c>
      <c r="D28" s="21" t="s">
        <v>22</v>
      </c>
      <c r="E28" s="14" t="s">
        <v>24</v>
      </c>
      <c r="F28" s="2" t="s">
        <v>25</v>
      </c>
      <c r="G28" s="10">
        <f t="shared" si="0"/>
        <v>358</v>
      </c>
      <c r="H28" s="10">
        <v>50</v>
      </c>
      <c r="I28" s="10">
        <v>0</v>
      </c>
      <c r="J28" s="10">
        <v>150</v>
      </c>
      <c r="K28" s="10">
        <v>158</v>
      </c>
      <c r="L28" s="2"/>
    </row>
    <row r="29" spans="1:12" ht="94.5">
      <c r="A29" s="83"/>
      <c r="B29" s="95"/>
      <c r="C29" s="13" t="s">
        <v>43</v>
      </c>
      <c r="D29" s="21" t="s">
        <v>22</v>
      </c>
      <c r="E29" s="14" t="s">
        <v>24</v>
      </c>
      <c r="F29" s="2" t="s">
        <v>25</v>
      </c>
      <c r="G29" s="10">
        <f t="shared" si="0"/>
        <v>564</v>
      </c>
      <c r="H29" s="10">
        <v>564</v>
      </c>
      <c r="I29" s="10"/>
      <c r="J29" s="10"/>
      <c r="K29" s="10"/>
      <c r="L29" s="22" t="s">
        <v>40</v>
      </c>
    </row>
    <row r="30" spans="1:12" ht="28.5" customHeight="1">
      <c r="A30" s="1"/>
      <c r="B30" s="69" t="s">
        <v>44</v>
      </c>
      <c r="C30" s="73"/>
      <c r="D30" s="73"/>
      <c r="E30" s="74"/>
      <c r="F30" s="3" t="s">
        <v>25</v>
      </c>
      <c r="G30" s="11">
        <f t="shared" si="0"/>
        <v>1237.2</v>
      </c>
      <c r="H30" s="11">
        <f>H27+H28+H29</f>
        <v>929.2</v>
      </c>
      <c r="I30" s="11">
        <f t="shared" ref="I30:K30" si="4">I27+I28+I29</f>
        <v>0</v>
      </c>
      <c r="J30" s="11">
        <f t="shared" si="4"/>
        <v>150</v>
      </c>
      <c r="K30" s="11">
        <f t="shared" si="4"/>
        <v>158</v>
      </c>
      <c r="L30" s="1"/>
    </row>
    <row r="31" spans="1:12" ht="94.5">
      <c r="A31" s="82">
        <v>4</v>
      </c>
      <c r="B31" s="93" t="s">
        <v>45</v>
      </c>
      <c r="C31" s="7" t="s">
        <v>47</v>
      </c>
      <c r="D31" s="18" t="s">
        <v>22</v>
      </c>
      <c r="E31" s="14" t="s">
        <v>24</v>
      </c>
      <c r="F31" s="4" t="s">
        <v>25</v>
      </c>
      <c r="G31" s="1">
        <f t="shared" si="0"/>
        <v>0</v>
      </c>
      <c r="H31" s="1"/>
      <c r="I31" s="1"/>
      <c r="J31" s="1"/>
      <c r="K31" s="1"/>
      <c r="L31" s="48" t="s">
        <v>49</v>
      </c>
    </row>
    <row r="32" spans="1:12" ht="63">
      <c r="A32" s="92"/>
      <c r="B32" s="94"/>
      <c r="C32" s="15" t="s">
        <v>48</v>
      </c>
      <c r="D32" s="24" t="s">
        <v>22</v>
      </c>
      <c r="E32" s="14" t="s">
        <v>24</v>
      </c>
      <c r="F32" s="4" t="s">
        <v>25</v>
      </c>
      <c r="G32" s="1">
        <f t="shared" si="0"/>
        <v>0</v>
      </c>
      <c r="H32" s="1"/>
      <c r="I32" s="1"/>
      <c r="J32" s="1"/>
      <c r="K32" s="17"/>
      <c r="L32" s="28" t="s">
        <v>50</v>
      </c>
    </row>
    <row r="33" spans="1:12" ht="63">
      <c r="A33" s="92"/>
      <c r="B33" s="94"/>
      <c r="C33" s="25" t="s">
        <v>51</v>
      </c>
      <c r="D33" s="24" t="s">
        <v>22</v>
      </c>
      <c r="E33" s="14" t="s">
        <v>24</v>
      </c>
      <c r="F33" s="2" t="s">
        <v>25</v>
      </c>
      <c r="G33" s="1">
        <f t="shared" si="0"/>
        <v>0</v>
      </c>
      <c r="H33" s="1"/>
      <c r="I33" s="1"/>
      <c r="J33" s="1"/>
      <c r="K33" s="1"/>
      <c r="L33" s="12"/>
    </row>
    <row r="34" spans="1:12" ht="63">
      <c r="A34" s="92"/>
      <c r="B34" s="94"/>
      <c r="C34" s="15" t="s">
        <v>52</v>
      </c>
      <c r="D34" s="24" t="s">
        <v>22</v>
      </c>
      <c r="E34" s="14" t="s">
        <v>24</v>
      </c>
      <c r="F34" s="2" t="s">
        <v>25</v>
      </c>
      <c r="G34" s="1">
        <f t="shared" si="0"/>
        <v>122.9</v>
      </c>
      <c r="H34" s="1">
        <v>26.9</v>
      </c>
      <c r="I34" s="10">
        <v>30</v>
      </c>
      <c r="J34" s="10">
        <v>32</v>
      </c>
      <c r="K34" s="10">
        <v>34</v>
      </c>
      <c r="L34" s="90" t="s">
        <v>55</v>
      </c>
    </row>
    <row r="35" spans="1:12" ht="63">
      <c r="A35" s="92"/>
      <c r="B35" s="94"/>
      <c r="C35" s="13" t="s">
        <v>53</v>
      </c>
      <c r="D35" s="24" t="s">
        <v>22</v>
      </c>
      <c r="E35" s="14" t="s">
        <v>24</v>
      </c>
      <c r="F35" s="2" t="s">
        <v>25</v>
      </c>
      <c r="G35" s="53">
        <f>H35+I35+J35+K35</f>
        <v>1753.8999999999999</v>
      </c>
      <c r="H35" s="1">
        <v>412.5</v>
      </c>
      <c r="I35" s="53">
        <f>463.8-50</f>
        <v>413.8</v>
      </c>
      <c r="J35" s="1">
        <v>463.8</v>
      </c>
      <c r="K35" s="1">
        <v>463.8</v>
      </c>
      <c r="L35" s="91"/>
    </row>
    <row r="36" spans="1:12" ht="63">
      <c r="A36" s="92"/>
      <c r="B36" s="94"/>
      <c r="C36" s="15" t="s">
        <v>54</v>
      </c>
      <c r="D36" s="24" t="s">
        <v>22</v>
      </c>
      <c r="E36" s="14" t="s">
        <v>24</v>
      </c>
      <c r="F36" s="2" t="s">
        <v>25</v>
      </c>
      <c r="G36" s="1">
        <f t="shared" si="0"/>
        <v>58.5</v>
      </c>
      <c r="H36" s="10">
        <v>9</v>
      </c>
      <c r="I36" s="1">
        <v>13.5</v>
      </c>
      <c r="J36" s="10">
        <v>18</v>
      </c>
      <c r="K36" s="10">
        <v>18</v>
      </c>
      <c r="L36" s="22" t="s">
        <v>56</v>
      </c>
    </row>
    <row r="37" spans="1:12" ht="126">
      <c r="A37" s="92"/>
      <c r="B37" s="94"/>
      <c r="C37" s="13" t="s">
        <v>57</v>
      </c>
      <c r="D37" s="24" t="s">
        <v>22</v>
      </c>
      <c r="E37" s="14" t="s">
        <v>24</v>
      </c>
      <c r="F37" s="2" t="s">
        <v>25</v>
      </c>
      <c r="G37" s="1">
        <f t="shared" si="0"/>
        <v>15.5</v>
      </c>
      <c r="H37" s="1"/>
      <c r="I37" s="1"/>
      <c r="J37" s="1">
        <v>7.5</v>
      </c>
      <c r="K37" s="10">
        <v>8</v>
      </c>
      <c r="L37" s="6" t="s">
        <v>59</v>
      </c>
    </row>
    <row r="38" spans="1:12" ht="120.75">
      <c r="A38" s="92"/>
      <c r="B38" s="94"/>
      <c r="C38" s="15" t="s">
        <v>58</v>
      </c>
      <c r="D38" s="24" t="s">
        <v>22</v>
      </c>
      <c r="E38" s="14" t="s">
        <v>24</v>
      </c>
      <c r="F38" s="2" t="s">
        <v>25</v>
      </c>
      <c r="G38" s="1">
        <f t="shared" si="0"/>
        <v>18.3</v>
      </c>
      <c r="H38" s="1">
        <v>1.8</v>
      </c>
      <c r="I38" s="10">
        <v>5</v>
      </c>
      <c r="J38" s="1">
        <v>5.5</v>
      </c>
      <c r="K38" s="10">
        <v>6</v>
      </c>
      <c r="L38" s="26" t="s">
        <v>60</v>
      </c>
    </row>
    <row r="39" spans="1:12" ht="94.5">
      <c r="A39" s="92"/>
      <c r="B39" s="94"/>
      <c r="C39" s="13" t="s">
        <v>61</v>
      </c>
      <c r="D39" s="24" t="s">
        <v>22</v>
      </c>
      <c r="E39" s="14" t="s">
        <v>24</v>
      </c>
      <c r="F39" s="2" t="s">
        <v>25</v>
      </c>
      <c r="G39" s="10">
        <f t="shared" si="0"/>
        <v>56</v>
      </c>
      <c r="H39" s="10"/>
      <c r="I39" s="10">
        <v>20</v>
      </c>
      <c r="J39" s="10">
        <v>17</v>
      </c>
      <c r="K39" s="19">
        <v>19</v>
      </c>
      <c r="L39" s="7" t="s">
        <v>62</v>
      </c>
    </row>
    <row r="40" spans="1:12" ht="126">
      <c r="A40" s="92"/>
      <c r="B40" s="94"/>
      <c r="C40" s="13" t="s">
        <v>63</v>
      </c>
      <c r="D40" s="24" t="s">
        <v>22</v>
      </c>
      <c r="E40" s="14" t="s">
        <v>24</v>
      </c>
      <c r="F40" s="2" t="s">
        <v>25</v>
      </c>
      <c r="G40" s="1">
        <f t="shared" si="0"/>
        <v>14.600000000000001</v>
      </c>
      <c r="H40" s="1">
        <v>5.7</v>
      </c>
      <c r="I40" s="1">
        <v>2.7</v>
      </c>
      <c r="J40" s="10">
        <v>3</v>
      </c>
      <c r="K40" s="17">
        <v>3.2</v>
      </c>
      <c r="L40" s="28" t="s">
        <v>65</v>
      </c>
    </row>
    <row r="41" spans="1:12" ht="77.25" customHeight="1">
      <c r="A41" s="92"/>
      <c r="B41" s="94"/>
      <c r="C41" s="28" t="s">
        <v>64</v>
      </c>
      <c r="D41" s="27"/>
      <c r="E41" s="1"/>
      <c r="F41" s="2" t="s">
        <v>25</v>
      </c>
      <c r="G41" s="1">
        <f t="shared" si="0"/>
        <v>21.599999999999998</v>
      </c>
      <c r="H41" s="1">
        <v>1.8</v>
      </c>
      <c r="I41" s="10">
        <v>6</v>
      </c>
      <c r="J41" s="1">
        <v>6.6</v>
      </c>
      <c r="K41" s="17">
        <v>7.2</v>
      </c>
      <c r="L41" s="28" t="s">
        <v>66</v>
      </c>
    </row>
    <row r="42" spans="1:12" ht="126">
      <c r="A42" s="92"/>
      <c r="B42" s="94"/>
      <c r="C42" s="29" t="s">
        <v>67</v>
      </c>
      <c r="D42" s="24" t="s">
        <v>22</v>
      </c>
      <c r="E42" s="14" t="s">
        <v>24</v>
      </c>
      <c r="F42" s="2" t="s">
        <v>25</v>
      </c>
      <c r="G42" s="1">
        <f t="shared" si="0"/>
        <v>0</v>
      </c>
      <c r="H42" s="1"/>
      <c r="I42" s="1"/>
      <c r="J42" s="1"/>
      <c r="K42" s="1"/>
      <c r="L42" s="23" t="s">
        <v>68</v>
      </c>
    </row>
    <row r="43" spans="1:12" ht="63">
      <c r="A43" s="92"/>
      <c r="B43" s="94"/>
      <c r="C43" s="14" t="s">
        <v>69</v>
      </c>
      <c r="D43" s="24" t="s">
        <v>22</v>
      </c>
      <c r="E43" s="14" t="s">
        <v>24</v>
      </c>
      <c r="F43" s="2" t="s">
        <v>25</v>
      </c>
      <c r="G43" s="1">
        <f t="shared" si="0"/>
        <v>6889.3</v>
      </c>
      <c r="H43" s="1">
        <v>3389.3</v>
      </c>
      <c r="I43" s="1">
        <v>3500</v>
      </c>
      <c r="J43" s="1"/>
      <c r="K43" s="17"/>
      <c r="L43" s="28" t="s">
        <v>68</v>
      </c>
    </row>
    <row r="44" spans="1:12" ht="78.75">
      <c r="A44" s="92"/>
      <c r="B44" s="94"/>
      <c r="C44" s="14" t="s">
        <v>70</v>
      </c>
      <c r="D44" s="24" t="s">
        <v>22</v>
      </c>
      <c r="E44" s="14" t="s">
        <v>24</v>
      </c>
      <c r="F44" s="2" t="s">
        <v>25</v>
      </c>
      <c r="G44" s="53">
        <f t="shared" si="0"/>
        <v>14489.4</v>
      </c>
      <c r="H44" s="1">
        <v>3758.2</v>
      </c>
      <c r="I44" s="53">
        <f>3875.4-95-800</f>
        <v>2980.4</v>
      </c>
      <c r="J44" s="1">
        <v>3875.4</v>
      </c>
      <c r="K44" s="17">
        <v>3875.4</v>
      </c>
      <c r="L44" s="14" t="s">
        <v>73</v>
      </c>
    </row>
    <row r="45" spans="1:12" ht="63">
      <c r="A45" s="92"/>
      <c r="B45" s="94"/>
      <c r="C45" s="14" t="s">
        <v>71</v>
      </c>
      <c r="D45" s="24" t="s">
        <v>22</v>
      </c>
      <c r="E45" s="14" t="s">
        <v>24</v>
      </c>
      <c r="F45" s="2" t="s">
        <v>25</v>
      </c>
      <c r="G45" s="1">
        <f t="shared" si="0"/>
        <v>0</v>
      </c>
      <c r="H45" s="1"/>
      <c r="I45" s="1"/>
      <c r="J45" s="1"/>
      <c r="K45" s="1"/>
      <c r="L45" s="12"/>
    </row>
    <row r="46" spans="1:12" ht="78.75">
      <c r="A46" s="83"/>
      <c r="B46" s="95"/>
      <c r="C46" s="14" t="s">
        <v>72</v>
      </c>
      <c r="D46" s="24" t="s">
        <v>22</v>
      </c>
      <c r="E46" s="14" t="s">
        <v>24</v>
      </c>
      <c r="F46" s="2" t="s">
        <v>25</v>
      </c>
      <c r="G46" s="53">
        <f t="shared" si="0"/>
        <v>1776.2</v>
      </c>
      <c r="H46" s="1"/>
      <c r="I46" s="53">
        <f>818.5-394-424.5</f>
        <v>0</v>
      </c>
      <c r="J46" s="1">
        <v>865.2</v>
      </c>
      <c r="K46" s="1">
        <v>911</v>
      </c>
      <c r="L46" s="1"/>
    </row>
    <row r="47" spans="1:12" ht="31.5">
      <c r="A47" s="1"/>
      <c r="B47" s="69" t="s">
        <v>46</v>
      </c>
      <c r="C47" s="84"/>
      <c r="D47" s="70"/>
      <c r="E47" s="71"/>
      <c r="F47" s="3" t="s">
        <v>25</v>
      </c>
      <c r="G47" s="54">
        <f t="shared" si="0"/>
        <v>25216.199999999997</v>
      </c>
      <c r="H47" s="11">
        <f>H31+H32+H33+H34+H35+H36+H37+H38+H40+H41+H42+H43+H44+H45+H46+H39</f>
        <v>7605.2</v>
      </c>
      <c r="I47" s="54">
        <f t="shared" ref="I47:K47" si="5">I31+I32+I33+I34+I35+I36+I37+I38+I40+I41+I42+I43+I44+I45+I46+I39</f>
        <v>6971.4</v>
      </c>
      <c r="J47" s="11">
        <f t="shared" si="5"/>
        <v>5294</v>
      </c>
      <c r="K47" s="11">
        <f t="shared" si="5"/>
        <v>5345.6</v>
      </c>
      <c r="L47" s="1"/>
    </row>
    <row r="48" spans="1:12" ht="63">
      <c r="A48" s="82">
        <v>5</v>
      </c>
      <c r="B48" s="93" t="s">
        <v>74</v>
      </c>
      <c r="C48" s="31" t="s">
        <v>76</v>
      </c>
      <c r="D48" s="24" t="s">
        <v>22</v>
      </c>
      <c r="E48" s="14" t="s">
        <v>24</v>
      </c>
      <c r="F48" s="2" t="s">
        <v>25</v>
      </c>
      <c r="G48" s="10">
        <f t="shared" si="0"/>
        <v>352</v>
      </c>
      <c r="H48" s="1">
        <v>53.2</v>
      </c>
      <c r="I48" s="1">
        <v>89.6</v>
      </c>
      <c r="J48" s="1">
        <v>94.7</v>
      </c>
      <c r="K48" s="1">
        <v>114.5</v>
      </c>
      <c r="L48" s="78" t="s">
        <v>82</v>
      </c>
    </row>
    <row r="49" spans="1:12" ht="63">
      <c r="A49" s="92"/>
      <c r="B49" s="94"/>
      <c r="C49" s="31" t="s">
        <v>77</v>
      </c>
      <c r="D49" s="24" t="s">
        <v>22</v>
      </c>
      <c r="E49" s="14" t="s">
        <v>24</v>
      </c>
      <c r="F49" s="2" t="s">
        <v>25</v>
      </c>
      <c r="G49" s="1">
        <f t="shared" si="0"/>
        <v>0</v>
      </c>
      <c r="H49" s="1"/>
      <c r="I49" s="1"/>
      <c r="J49" s="1"/>
      <c r="K49" s="1"/>
      <c r="L49" s="86"/>
    </row>
    <row r="50" spans="1:12" ht="63">
      <c r="A50" s="92"/>
      <c r="B50" s="94"/>
      <c r="C50" s="31" t="s">
        <v>78</v>
      </c>
      <c r="D50" s="24" t="s">
        <v>22</v>
      </c>
      <c r="E50" s="14" t="s">
        <v>24</v>
      </c>
      <c r="F50" s="2" t="s">
        <v>25</v>
      </c>
      <c r="G50" s="1">
        <f t="shared" si="0"/>
        <v>0</v>
      </c>
      <c r="H50" s="1"/>
      <c r="I50" s="1"/>
      <c r="J50" s="1"/>
      <c r="K50" s="1"/>
      <c r="L50" s="86"/>
    </row>
    <row r="51" spans="1:12" ht="90">
      <c r="A51" s="92"/>
      <c r="B51" s="94"/>
      <c r="C51" s="33" t="s">
        <v>79</v>
      </c>
      <c r="D51" s="24" t="s">
        <v>22</v>
      </c>
      <c r="E51" s="14" t="s">
        <v>24</v>
      </c>
      <c r="F51" s="2" t="s">
        <v>25</v>
      </c>
      <c r="G51" s="1">
        <f t="shared" si="0"/>
        <v>0</v>
      </c>
      <c r="H51" s="30"/>
      <c r="I51" s="30"/>
      <c r="J51" s="30"/>
      <c r="K51" s="30"/>
      <c r="L51" s="86"/>
    </row>
    <row r="52" spans="1:12" ht="90">
      <c r="A52" s="92"/>
      <c r="B52" s="94"/>
      <c r="C52" s="32" t="s">
        <v>80</v>
      </c>
      <c r="D52" s="24" t="s">
        <v>22</v>
      </c>
      <c r="E52" s="14" t="s">
        <v>24</v>
      </c>
      <c r="F52" s="2" t="s">
        <v>25</v>
      </c>
      <c r="G52" s="1">
        <f t="shared" si="0"/>
        <v>0</v>
      </c>
      <c r="H52" s="30"/>
      <c r="I52" s="30"/>
      <c r="J52" s="30"/>
      <c r="K52" s="30"/>
      <c r="L52" s="86"/>
    </row>
    <row r="53" spans="1:12" ht="75">
      <c r="A53" s="83"/>
      <c r="B53" s="95"/>
      <c r="C53" s="32" t="s">
        <v>81</v>
      </c>
      <c r="D53" s="24" t="s">
        <v>22</v>
      </c>
      <c r="E53" s="14" t="s">
        <v>24</v>
      </c>
      <c r="F53" s="2" t="s">
        <v>25</v>
      </c>
      <c r="G53" s="58">
        <f t="shared" si="0"/>
        <v>124.69999999999999</v>
      </c>
      <c r="H53" s="30">
        <v>37.9</v>
      </c>
      <c r="I53" s="57">
        <v>86.8</v>
      </c>
      <c r="J53" s="30"/>
      <c r="K53" s="30"/>
      <c r="L53" s="79"/>
    </row>
    <row r="54" spans="1:12" ht="31.5">
      <c r="A54" s="30"/>
      <c r="B54" s="72" t="s">
        <v>75</v>
      </c>
      <c r="C54" s="84"/>
      <c r="D54" s="73"/>
      <c r="E54" s="74"/>
      <c r="F54" s="3" t="s">
        <v>25</v>
      </c>
      <c r="G54" s="11">
        <f t="shared" si="0"/>
        <v>438.79999999999995</v>
      </c>
      <c r="H54" s="34">
        <f>H48+H49+H50+H51+H52</f>
        <v>53.2</v>
      </c>
      <c r="I54" s="34">
        <f>I48+I49+I50+I51+I52+I53</f>
        <v>176.39999999999998</v>
      </c>
      <c r="J54" s="34">
        <f t="shared" ref="J54:K54" si="6">J48+J49+J50+J51+J52</f>
        <v>94.7</v>
      </c>
      <c r="K54" s="34">
        <f t="shared" si="6"/>
        <v>114.5</v>
      </c>
      <c r="L54" s="30"/>
    </row>
    <row r="55" spans="1:12" ht="31.5">
      <c r="A55" s="30"/>
      <c r="B55" s="75"/>
      <c r="C55" s="84"/>
      <c r="D55" s="76"/>
      <c r="E55" s="77"/>
      <c r="F55" s="3" t="s">
        <v>26</v>
      </c>
      <c r="G55" s="20">
        <f t="shared" si="0"/>
        <v>37.9</v>
      </c>
      <c r="H55" s="34">
        <f>H53</f>
        <v>37.9</v>
      </c>
      <c r="I55" s="34"/>
      <c r="J55" s="34">
        <f t="shared" ref="J55:K55" si="7">J53</f>
        <v>0</v>
      </c>
      <c r="K55" s="34">
        <f t="shared" si="7"/>
        <v>0</v>
      </c>
      <c r="L55" s="35"/>
    </row>
    <row r="56" spans="1:12" ht="75">
      <c r="A56" s="82">
        <v>6</v>
      </c>
      <c r="B56" s="104"/>
      <c r="C56" s="31" t="s">
        <v>84</v>
      </c>
      <c r="D56" s="24" t="s">
        <v>22</v>
      </c>
      <c r="E56" s="14" t="s">
        <v>24</v>
      </c>
      <c r="F56" s="2" t="s">
        <v>25</v>
      </c>
      <c r="G56" s="10">
        <f t="shared" si="0"/>
        <v>0</v>
      </c>
      <c r="H56" s="1"/>
      <c r="I56" s="1"/>
      <c r="J56" s="1"/>
      <c r="K56" s="17"/>
      <c r="L56" s="31" t="s">
        <v>88</v>
      </c>
    </row>
    <row r="57" spans="1:12" ht="90">
      <c r="A57" s="92"/>
      <c r="B57" s="105"/>
      <c r="C57" s="31" t="s">
        <v>85</v>
      </c>
      <c r="D57" s="24" t="s">
        <v>22</v>
      </c>
      <c r="E57" s="14" t="s">
        <v>24</v>
      </c>
      <c r="F57" s="2" t="s">
        <v>25</v>
      </c>
      <c r="G57" s="10">
        <f t="shared" si="0"/>
        <v>0</v>
      </c>
      <c r="H57" s="1"/>
      <c r="I57" s="1"/>
      <c r="J57" s="1"/>
      <c r="K57" s="17"/>
      <c r="L57" s="31" t="s">
        <v>89</v>
      </c>
    </row>
    <row r="58" spans="1:12" ht="105">
      <c r="A58" s="92"/>
      <c r="B58" s="105"/>
      <c r="C58" s="31" t="s">
        <v>86</v>
      </c>
      <c r="D58" s="24" t="s">
        <v>22</v>
      </c>
      <c r="E58" s="14" t="s">
        <v>24</v>
      </c>
      <c r="F58" s="2" t="s">
        <v>25</v>
      </c>
      <c r="G58" s="10">
        <f t="shared" si="0"/>
        <v>89.7</v>
      </c>
      <c r="H58" s="1">
        <v>9.9</v>
      </c>
      <c r="I58" s="1">
        <v>9.8000000000000007</v>
      </c>
      <c r="J58" s="10">
        <v>30</v>
      </c>
      <c r="K58" s="19">
        <v>40</v>
      </c>
      <c r="L58" s="31" t="s">
        <v>90</v>
      </c>
    </row>
    <row r="59" spans="1:12" ht="105">
      <c r="A59" s="92"/>
      <c r="B59" s="105"/>
      <c r="C59" s="36" t="s">
        <v>87</v>
      </c>
      <c r="D59" s="24" t="s">
        <v>22</v>
      </c>
      <c r="E59" s="14" t="s">
        <v>24</v>
      </c>
      <c r="F59" s="2" t="s">
        <v>25</v>
      </c>
      <c r="G59" s="10">
        <f t="shared" si="0"/>
        <v>124.1</v>
      </c>
      <c r="H59" s="1">
        <v>10.7</v>
      </c>
      <c r="I59" s="1">
        <v>21.3</v>
      </c>
      <c r="J59" s="1">
        <v>46.2</v>
      </c>
      <c r="K59" s="17">
        <v>45.9</v>
      </c>
      <c r="L59" s="36" t="s">
        <v>91</v>
      </c>
    </row>
    <row r="60" spans="1:12" ht="135">
      <c r="A60" s="92"/>
      <c r="B60" s="105"/>
      <c r="C60" s="31" t="s">
        <v>92</v>
      </c>
      <c r="D60" s="24" t="s">
        <v>22</v>
      </c>
      <c r="E60" s="14" t="s">
        <v>24</v>
      </c>
      <c r="F60" s="2" t="s">
        <v>25</v>
      </c>
      <c r="G60" s="10">
        <f t="shared" si="0"/>
        <v>65</v>
      </c>
      <c r="H60" s="1"/>
      <c r="I60" s="10">
        <v>20</v>
      </c>
      <c r="J60" s="10">
        <v>22</v>
      </c>
      <c r="K60" s="19">
        <v>23</v>
      </c>
      <c r="L60" s="107" t="s">
        <v>94</v>
      </c>
    </row>
    <row r="61" spans="1:12" ht="63">
      <c r="A61" s="92"/>
      <c r="B61" s="105"/>
      <c r="C61" s="37" t="s">
        <v>93</v>
      </c>
      <c r="D61" s="24" t="s">
        <v>22</v>
      </c>
      <c r="E61" s="14" t="s">
        <v>24</v>
      </c>
      <c r="F61" s="2" t="s">
        <v>25</v>
      </c>
      <c r="G61" s="10">
        <f t="shared" si="0"/>
        <v>43.400000000000006</v>
      </c>
      <c r="H61" s="10">
        <v>10</v>
      </c>
      <c r="I61" s="1">
        <v>10.6</v>
      </c>
      <c r="J61" s="1">
        <v>11.1</v>
      </c>
      <c r="K61" s="17">
        <v>11.7</v>
      </c>
      <c r="L61" s="108"/>
    </row>
    <row r="62" spans="1:12" ht="75">
      <c r="A62" s="92"/>
      <c r="B62" s="105"/>
      <c r="C62" s="32" t="s">
        <v>95</v>
      </c>
      <c r="D62" s="24" t="s">
        <v>22</v>
      </c>
      <c r="E62" s="14" t="s">
        <v>24</v>
      </c>
      <c r="F62" s="2" t="s">
        <v>25</v>
      </c>
      <c r="G62" s="10">
        <f t="shared" si="0"/>
        <v>0</v>
      </c>
      <c r="H62" s="1"/>
      <c r="I62" s="1"/>
      <c r="J62" s="1"/>
      <c r="K62" s="1"/>
      <c r="L62" s="1"/>
    </row>
    <row r="63" spans="1:12" ht="63">
      <c r="A63" s="92"/>
      <c r="B63" s="105"/>
      <c r="C63" s="32" t="s">
        <v>96</v>
      </c>
      <c r="D63" s="24" t="s">
        <v>22</v>
      </c>
      <c r="E63" s="14" t="s">
        <v>24</v>
      </c>
      <c r="F63" s="2" t="s">
        <v>25</v>
      </c>
      <c r="G63" s="10">
        <f t="shared" si="0"/>
        <v>0</v>
      </c>
      <c r="H63" s="1"/>
      <c r="I63" s="1"/>
      <c r="J63" s="1"/>
      <c r="K63" s="1"/>
      <c r="L63" s="1"/>
    </row>
    <row r="64" spans="1:12" ht="63">
      <c r="A64" s="92"/>
      <c r="B64" s="105"/>
      <c r="C64" s="32" t="s">
        <v>97</v>
      </c>
      <c r="D64" s="24" t="s">
        <v>22</v>
      </c>
      <c r="E64" s="14" t="s">
        <v>24</v>
      </c>
      <c r="F64" s="2" t="s">
        <v>25</v>
      </c>
      <c r="G64" s="10">
        <f t="shared" si="0"/>
        <v>0</v>
      </c>
      <c r="H64" s="1"/>
      <c r="I64" s="1"/>
      <c r="J64" s="1"/>
      <c r="K64" s="1"/>
      <c r="L64" s="1"/>
    </row>
    <row r="65" spans="1:12" ht="63">
      <c r="A65" s="83"/>
      <c r="B65" s="106"/>
      <c r="C65" s="32" t="s">
        <v>98</v>
      </c>
      <c r="D65" s="24" t="s">
        <v>22</v>
      </c>
      <c r="E65" s="14" t="s">
        <v>24</v>
      </c>
      <c r="F65" s="2" t="s">
        <v>25</v>
      </c>
      <c r="G65" s="10">
        <f t="shared" si="0"/>
        <v>22.5</v>
      </c>
      <c r="H65" s="1"/>
      <c r="I65" s="1">
        <v>22.5</v>
      </c>
      <c r="J65" s="1"/>
      <c r="K65" s="1"/>
      <c r="L65" s="1"/>
    </row>
    <row r="66" spans="1:12" ht="31.5">
      <c r="A66" s="1"/>
      <c r="B66" s="69" t="s">
        <v>83</v>
      </c>
      <c r="C66" s="84"/>
      <c r="D66" s="70"/>
      <c r="E66" s="71"/>
      <c r="F66" s="3" t="s">
        <v>25</v>
      </c>
      <c r="G66" s="11">
        <f t="shared" si="0"/>
        <v>344.70000000000005</v>
      </c>
      <c r="H66" s="11">
        <f>H56+H57+H58+H59+H60+H61+H62+H63+H64+H65</f>
        <v>30.6</v>
      </c>
      <c r="I66" s="11">
        <f t="shared" ref="I66:K66" si="8">I56+I57+I58+I59+I60+I61+I62+I63+I64+I65</f>
        <v>84.2</v>
      </c>
      <c r="J66" s="11">
        <f t="shared" si="8"/>
        <v>109.3</v>
      </c>
      <c r="K66" s="11">
        <f t="shared" si="8"/>
        <v>120.60000000000001</v>
      </c>
      <c r="L66" s="1"/>
    </row>
    <row r="67" spans="1:12" ht="63">
      <c r="A67" s="82">
        <v>7</v>
      </c>
      <c r="B67" s="93"/>
      <c r="C67" s="32" t="s">
        <v>101</v>
      </c>
      <c r="D67" s="24" t="s">
        <v>22</v>
      </c>
      <c r="E67" s="14" t="s">
        <v>24</v>
      </c>
      <c r="F67" s="2" t="s">
        <v>25</v>
      </c>
      <c r="G67" s="10">
        <f t="shared" si="0"/>
        <v>530.70000000000005</v>
      </c>
      <c r="H67" s="10">
        <v>30</v>
      </c>
      <c r="I67" s="1"/>
      <c r="J67" s="1">
        <v>243.9</v>
      </c>
      <c r="K67" s="1">
        <v>256.8</v>
      </c>
      <c r="L67" s="78" t="s">
        <v>100</v>
      </c>
    </row>
    <row r="68" spans="1:12" ht="63">
      <c r="A68" s="92"/>
      <c r="B68" s="94"/>
      <c r="C68" s="31" t="s">
        <v>102</v>
      </c>
      <c r="D68" s="24" t="s">
        <v>22</v>
      </c>
      <c r="E68" s="14" t="s">
        <v>24</v>
      </c>
      <c r="F68" s="2" t="s">
        <v>25</v>
      </c>
      <c r="G68" s="10">
        <f t="shared" si="0"/>
        <v>0</v>
      </c>
      <c r="H68" s="1"/>
      <c r="I68" s="1"/>
      <c r="J68" s="1"/>
      <c r="K68" s="1"/>
      <c r="L68" s="86"/>
    </row>
    <row r="69" spans="1:12" ht="63">
      <c r="A69" s="92"/>
      <c r="B69" s="94"/>
      <c r="C69" s="31" t="s">
        <v>103</v>
      </c>
      <c r="D69" s="24" t="s">
        <v>22</v>
      </c>
      <c r="E69" s="14" t="s">
        <v>24</v>
      </c>
      <c r="F69" s="2" t="s">
        <v>25</v>
      </c>
      <c r="G69" s="10">
        <f t="shared" si="0"/>
        <v>90</v>
      </c>
      <c r="H69" s="1"/>
      <c r="I69" s="1"/>
      <c r="J69" s="10">
        <v>45</v>
      </c>
      <c r="K69" s="10">
        <v>45</v>
      </c>
      <c r="L69" s="86"/>
    </row>
    <row r="70" spans="1:12" ht="63">
      <c r="A70" s="92"/>
      <c r="B70" s="94"/>
      <c r="C70" s="31" t="s">
        <v>104</v>
      </c>
      <c r="D70" s="24" t="s">
        <v>22</v>
      </c>
      <c r="E70" s="14" t="s">
        <v>24</v>
      </c>
      <c r="F70" s="2" t="s">
        <v>25</v>
      </c>
      <c r="G70" s="10">
        <f t="shared" si="0"/>
        <v>90</v>
      </c>
      <c r="H70" s="1"/>
      <c r="I70" s="1"/>
      <c r="J70" s="10">
        <v>45</v>
      </c>
      <c r="K70" s="10">
        <v>45</v>
      </c>
      <c r="L70" s="86"/>
    </row>
    <row r="71" spans="1:12" ht="63">
      <c r="A71" s="92"/>
      <c r="B71" s="94"/>
      <c r="C71" s="38" t="s">
        <v>105</v>
      </c>
      <c r="D71" s="24" t="s">
        <v>22</v>
      </c>
      <c r="E71" s="14" t="s">
        <v>24</v>
      </c>
      <c r="F71" s="2" t="s">
        <v>25</v>
      </c>
      <c r="G71" s="10">
        <f t="shared" si="0"/>
        <v>147.30000000000001</v>
      </c>
      <c r="H71" s="1">
        <v>22.3</v>
      </c>
      <c r="I71" s="1">
        <v>73.900000000000006</v>
      </c>
      <c r="J71" s="1">
        <v>24.7</v>
      </c>
      <c r="K71" s="1">
        <v>26.4</v>
      </c>
      <c r="L71" s="86"/>
    </row>
    <row r="72" spans="1:12" ht="63">
      <c r="A72" s="92"/>
      <c r="B72" s="94"/>
      <c r="C72" s="31" t="s">
        <v>106</v>
      </c>
      <c r="D72" s="24" t="s">
        <v>22</v>
      </c>
      <c r="E72" s="14" t="s">
        <v>24</v>
      </c>
      <c r="F72" s="2" t="s">
        <v>25</v>
      </c>
      <c r="G72" s="1">
        <f t="shared" si="0"/>
        <v>279.2</v>
      </c>
      <c r="H72" s="10">
        <v>10</v>
      </c>
      <c r="I72" s="1">
        <v>143.6</v>
      </c>
      <c r="J72" s="1">
        <v>60.6</v>
      </c>
      <c r="K72" s="10">
        <v>65</v>
      </c>
      <c r="L72" s="86"/>
    </row>
    <row r="73" spans="1:12" ht="63">
      <c r="A73" s="92"/>
      <c r="B73" s="94"/>
      <c r="C73" s="36" t="s">
        <v>107</v>
      </c>
      <c r="D73" s="24" t="s">
        <v>22</v>
      </c>
      <c r="E73" s="14" t="s">
        <v>24</v>
      </c>
      <c r="F73" s="2" t="s">
        <v>25</v>
      </c>
      <c r="G73" s="10">
        <f t="shared" si="0"/>
        <v>93</v>
      </c>
      <c r="H73" s="10">
        <v>93</v>
      </c>
      <c r="I73" s="1"/>
      <c r="J73" s="1"/>
      <c r="K73" s="1"/>
      <c r="L73" s="86"/>
    </row>
    <row r="74" spans="1:12" ht="63">
      <c r="A74" s="92"/>
      <c r="B74" s="94"/>
      <c r="C74" s="32" t="s">
        <v>113</v>
      </c>
      <c r="D74" s="24" t="s">
        <v>22</v>
      </c>
      <c r="E74" s="14" t="s">
        <v>24</v>
      </c>
      <c r="F74" s="2" t="s">
        <v>25</v>
      </c>
      <c r="G74" s="10">
        <f t="shared" si="0"/>
        <v>234.9</v>
      </c>
      <c r="H74" s="1">
        <v>99.9</v>
      </c>
      <c r="I74" s="10">
        <v>135</v>
      </c>
      <c r="J74" s="1"/>
      <c r="K74" s="1"/>
      <c r="L74" s="86"/>
    </row>
    <row r="75" spans="1:12" ht="75">
      <c r="A75" s="92"/>
      <c r="B75" s="94"/>
      <c r="C75" s="32" t="s">
        <v>108</v>
      </c>
      <c r="D75" s="24" t="s">
        <v>22</v>
      </c>
      <c r="E75" s="14" t="s">
        <v>24</v>
      </c>
      <c r="F75" s="2" t="s">
        <v>25</v>
      </c>
      <c r="G75" s="10">
        <f t="shared" si="0"/>
        <v>71.2</v>
      </c>
      <c r="H75" s="1">
        <v>71.2</v>
      </c>
      <c r="I75" s="1"/>
      <c r="J75" s="1"/>
      <c r="K75" s="1"/>
      <c r="L75" s="86"/>
    </row>
    <row r="76" spans="1:12" ht="75">
      <c r="A76" s="92"/>
      <c r="B76" s="94"/>
      <c r="C76" s="32" t="s">
        <v>109</v>
      </c>
      <c r="D76" s="24" t="s">
        <v>22</v>
      </c>
      <c r="E76" s="14" t="s">
        <v>24</v>
      </c>
      <c r="F76" s="2" t="s">
        <v>25</v>
      </c>
      <c r="G76" s="10">
        <f t="shared" si="0"/>
        <v>98.5</v>
      </c>
      <c r="H76" s="1">
        <v>98.5</v>
      </c>
      <c r="I76" s="1"/>
      <c r="J76" s="1"/>
      <c r="K76" s="1"/>
      <c r="L76" s="86"/>
    </row>
    <row r="77" spans="1:12" ht="67.5">
      <c r="A77" s="92"/>
      <c r="B77" s="94"/>
      <c r="C77" s="39" t="s">
        <v>110</v>
      </c>
      <c r="D77" s="24" t="s">
        <v>22</v>
      </c>
      <c r="E77" s="14" t="s">
        <v>24</v>
      </c>
      <c r="F77" s="2" t="s">
        <v>25</v>
      </c>
      <c r="G77" s="10">
        <f t="shared" ref="G77" si="9">H77+I77+J77+K77</f>
        <v>99.6</v>
      </c>
      <c r="H77" s="1">
        <v>99.6</v>
      </c>
      <c r="I77" s="1"/>
      <c r="J77" s="1"/>
      <c r="K77" s="1"/>
      <c r="L77" s="86"/>
    </row>
    <row r="78" spans="1:12" ht="67.5">
      <c r="A78" s="92"/>
      <c r="B78" s="94"/>
      <c r="C78" s="39" t="s">
        <v>111</v>
      </c>
      <c r="D78" s="24" t="s">
        <v>22</v>
      </c>
      <c r="E78" s="14" t="s">
        <v>24</v>
      </c>
      <c r="F78" s="2" t="s">
        <v>25</v>
      </c>
      <c r="G78" s="10">
        <f t="shared" si="0"/>
        <v>55</v>
      </c>
      <c r="H78" s="10">
        <v>55</v>
      </c>
      <c r="I78" s="1"/>
      <c r="J78" s="1"/>
      <c r="K78" s="1"/>
      <c r="L78" s="86"/>
    </row>
    <row r="79" spans="1:12" ht="108">
      <c r="A79" s="92"/>
      <c r="B79" s="94"/>
      <c r="C79" s="39" t="s">
        <v>112</v>
      </c>
      <c r="D79" s="24" t="s">
        <v>22</v>
      </c>
      <c r="E79" s="14" t="s">
        <v>24</v>
      </c>
      <c r="F79" s="2" t="s">
        <v>25</v>
      </c>
      <c r="G79" s="10">
        <f t="shared" ref="G79:G84" si="10">H79+I79+J79+K79</f>
        <v>28</v>
      </c>
      <c r="H79" s="10">
        <v>28</v>
      </c>
      <c r="I79" s="1"/>
      <c r="J79" s="1"/>
      <c r="K79" s="1"/>
      <c r="L79" s="86"/>
    </row>
    <row r="80" spans="1:12" ht="87.75" customHeight="1">
      <c r="A80" s="92"/>
      <c r="B80" s="94"/>
      <c r="C80" s="40" t="s">
        <v>114</v>
      </c>
      <c r="D80" s="24" t="s">
        <v>22</v>
      </c>
      <c r="E80" s="14" t="s">
        <v>24</v>
      </c>
      <c r="F80" s="2" t="s">
        <v>25</v>
      </c>
      <c r="G80" s="10">
        <f t="shared" si="10"/>
        <v>21</v>
      </c>
      <c r="H80" s="10">
        <v>21</v>
      </c>
      <c r="I80" s="1"/>
      <c r="J80" s="1"/>
      <c r="K80" s="1"/>
      <c r="L80" s="86"/>
    </row>
    <row r="81" spans="1:12" ht="135">
      <c r="A81" s="92"/>
      <c r="B81" s="94"/>
      <c r="C81" s="32" t="s">
        <v>115</v>
      </c>
      <c r="D81" s="24" t="s">
        <v>22</v>
      </c>
      <c r="E81" s="14" t="s">
        <v>24</v>
      </c>
      <c r="F81" s="2" t="s">
        <v>25</v>
      </c>
      <c r="G81" s="10">
        <f t="shared" si="10"/>
        <v>90</v>
      </c>
      <c r="H81" s="10">
        <v>90</v>
      </c>
      <c r="I81" s="1"/>
      <c r="J81" s="1"/>
      <c r="K81" s="1"/>
      <c r="L81" s="86"/>
    </row>
    <row r="82" spans="1:12" ht="135">
      <c r="A82" s="92"/>
      <c r="B82" s="94"/>
      <c r="C82" s="41" t="s">
        <v>116</v>
      </c>
      <c r="D82" s="24" t="s">
        <v>22</v>
      </c>
      <c r="E82" s="14" t="s">
        <v>24</v>
      </c>
      <c r="F82" s="2" t="s">
        <v>25</v>
      </c>
      <c r="G82" s="10">
        <f t="shared" si="10"/>
        <v>28</v>
      </c>
      <c r="H82" s="10">
        <v>28</v>
      </c>
      <c r="I82" s="1"/>
      <c r="J82" s="1"/>
      <c r="K82" s="1"/>
      <c r="L82" s="86"/>
    </row>
    <row r="83" spans="1:12" ht="63">
      <c r="A83" s="92"/>
      <c r="B83" s="94"/>
      <c r="C83" s="32" t="s">
        <v>117</v>
      </c>
      <c r="D83" s="24" t="s">
        <v>22</v>
      </c>
      <c r="E83" s="14" t="s">
        <v>24</v>
      </c>
      <c r="F83" s="2" t="s">
        <v>25</v>
      </c>
      <c r="G83" s="10">
        <f t="shared" si="10"/>
        <v>10</v>
      </c>
      <c r="H83" s="10">
        <v>10</v>
      </c>
      <c r="I83" s="1"/>
      <c r="J83" s="1"/>
      <c r="K83" s="1"/>
      <c r="L83" s="86"/>
    </row>
    <row r="84" spans="1:12" ht="63">
      <c r="A84" s="92"/>
      <c r="B84" s="94"/>
      <c r="C84" s="32" t="s">
        <v>118</v>
      </c>
      <c r="D84" s="24" t="s">
        <v>22</v>
      </c>
      <c r="E84" s="14" t="s">
        <v>24</v>
      </c>
      <c r="F84" s="2" t="s">
        <v>25</v>
      </c>
      <c r="G84" s="10">
        <f t="shared" si="10"/>
        <v>170</v>
      </c>
      <c r="H84" s="10">
        <v>170</v>
      </c>
      <c r="I84" s="10"/>
      <c r="J84" s="10"/>
      <c r="K84" s="10"/>
      <c r="L84" s="86"/>
    </row>
    <row r="85" spans="1:12" ht="63">
      <c r="A85" s="92"/>
      <c r="B85" s="94"/>
      <c r="C85" s="42" t="s">
        <v>119</v>
      </c>
      <c r="D85" s="24" t="s">
        <v>22</v>
      </c>
      <c r="E85" s="14" t="s">
        <v>24</v>
      </c>
      <c r="F85" s="2" t="s">
        <v>25</v>
      </c>
      <c r="G85" s="10">
        <f t="shared" ref="G85:G117" si="11">H85+I85+J85+K85</f>
        <v>46</v>
      </c>
      <c r="H85" s="10">
        <v>46</v>
      </c>
      <c r="I85" s="1"/>
      <c r="J85" s="1"/>
      <c r="K85" s="1"/>
      <c r="L85" s="86"/>
    </row>
    <row r="86" spans="1:12" ht="63">
      <c r="A86" s="92"/>
      <c r="B86" s="94"/>
      <c r="C86" s="32" t="s">
        <v>120</v>
      </c>
      <c r="D86" s="24" t="s">
        <v>22</v>
      </c>
      <c r="E86" s="14" t="s">
        <v>24</v>
      </c>
      <c r="F86" s="2" t="s">
        <v>25</v>
      </c>
      <c r="G86" s="10">
        <f t="shared" si="11"/>
        <v>6</v>
      </c>
      <c r="H86" s="10">
        <v>6</v>
      </c>
      <c r="I86" s="1"/>
      <c r="J86" s="1"/>
      <c r="K86" s="1"/>
      <c r="L86" s="86"/>
    </row>
    <row r="87" spans="1:12" ht="63">
      <c r="A87" s="92"/>
      <c r="B87" s="94"/>
      <c r="C87" s="32" t="s">
        <v>121</v>
      </c>
      <c r="D87" s="24" t="s">
        <v>22</v>
      </c>
      <c r="E87" s="14" t="s">
        <v>24</v>
      </c>
      <c r="F87" s="2" t="s">
        <v>25</v>
      </c>
      <c r="G87" s="10">
        <f t="shared" si="11"/>
        <v>20</v>
      </c>
      <c r="H87" s="10">
        <v>20</v>
      </c>
      <c r="I87" s="1"/>
      <c r="J87" s="1"/>
      <c r="K87" s="1"/>
      <c r="L87" s="86"/>
    </row>
    <row r="88" spans="1:12" ht="63">
      <c r="A88" s="92"/>
      <c r="B88" s="94"/>
      <c r="C88" s="43" t="s">
        <v>122</v>
      </c>
      <c r="D88" s="24" t="s">
        <v>22</v>
      </c>
      <c r="E88" s="14" t="s">
        <v>24</v>
      </c>
      <c r="F88" s="2" t="s">
        <v>25</v>
      </c>
      <c r="G88" s="10">
        <f t="shared" si="11"/>
        <v>68</v>
      </c>
      <c r="H88" s="10">
        <v>68</v>
      </c>
      <c r="I88" s="1"/>
      <c r="J88" s="1"/>
      <c r="K88" s="1"/>
      <c r="L88" s="86"/>
    </row>
    <row r="89" spans="1:12" ht="63">
      <c r="A89" s="92"/>
      <c r="B89" s="94"/>
      <c r="C89" s="32" t="s">
        <v>123</v>
      </c>
      <c r="D89" s="24" t="s">
        <v>22</v>
      </c>
      <c r="E89" s="14" t="s">
        <v>24</v>
      </c>
      <c r="F89" s="2" t="s">
        <v>25</v>
      </c>
      <c r="G89" s="10">
        <f t="shared" si="11"/>
        <v>89</v>
      </c>
      <c r="H89" s="10">
        <v>89</v>
      </c>
      <c r="I89" s="1"/>
      <c r="J89" s="1"/>
      <c r="K89" s="1"/>
      <c r="L89" s="86"/>
    </row>
    <row r="90" spans="1:12" ht="63">
      <c r="A90" s="92"/>
      <c r="B90" s="94"/>
      <c r="C90" s="32" t="s">
        <v>124</v>
      </c>
      <c r="D90" s="24" t="s">
        <v>22</v>
      </c>
      <c r="E90" s="14" t="s">
        <v>24</v>
      </c>
      <c r="F90" s="2" t="s">
        <v>25</v>
      </c>
      <c r="G90" s="10">
        <f t="shared" si="11"/>
        <v>40</v>
      </c>
      <c r="H90" s="10">
        <v>40</v>
      </c>
      <c r="I90" s="1"/>
      <c r="J90" s="1"/>
      <c r="K90" s="1"/>
      <c r="L90" s="86"/>
    </row>
    <row r="91" spans="1:12" ht="63">
      <c r="A91" s="92"/>
      <c r="B91" s="94"/>
      <c r="C91" s="32" t="s">
        <v>125</v>
      </c>
      <c r="D91" s="24" t="s">
        <v>22</v>
      </c>
      <c r="E91" s="14" t="s">
        <v>24</v>
      </c>
      <c r="F91" s="2" t="s">
        <v>25</v>
      </c>
      <c r="G91" s="10">
        <f t="shared" si="11"/>
        <v>4</v>
      </c>
      <c r="H91" s="10">
        <v>4</v>
      </c>
      <c r="I91" s="1"/>
      <c r="J91" s="1"/>
      <c r="K91" s="1"/>
      <c r="L91" s="86"/>
    </row>
    <row r="92" spans="1:12" ht="63.75" customHeight="1">
      <c r="A92" s="92"/>
      <c r="B92" s="94"/>
      <c r="C92" s="14" t="s">
        <v>126</v>
      </c>
      <c r="D92" s="24" t="s">
        <v>22</v>
      </c>
      <c r="E92" s="14" t="s">
        <v>24</v>
      </c>
      <c r="F92" s="2" t="s">
        <v>25</v>
      </c>
      <c r="G92" s="10">
        <f t="shared" si="11"/>
        <v>30</v>
      </c>
      <c r="H92" s="10">
        <v>30</v>
      </c>
      <c r="I92" s="1"/>
      <c r="J92" s="1"/>
      <c r="K92" s="1"/>
      <c r="L92" s="86"/>
    </row>
    <row r="93" spans="1:12" ht="60.75" customHeight="1">
      <c r="A93" s="92"/>
      <c r="B93" s="94"/>
      <c r="C93" s="14" t="s">
        <v>127</v>
      </c>
      <c r="D93" s="24" t="s">
        <v>22</v>
      </c>
      <c r="E93" s="14" t="s">
        <v>24</v>
      </c>
      <c r="F93" s="2" t="s">
        <v>25</v>
      </c>
      <c r="G93" s="10">
        <f t="shared" si="11"/>
        <v>10.5</v>
      </c>
      <c r="H93" s="1">
        <v>10.5</v>
      </c>
      <c r="I93" s="1"/>
      <c r="J93" s="1"/>
      <c r="K93" s="1"/>
      <c r="L93" s="86"/>
    </row>
    <row r="94" spans="1:12" ht="63">
      <c r="A94" s="92"/>
      <c r="B94" s="94"/>
      <c r="C94" s="14" t="s">
        <v>128</v>
      </c>
      <c r="D94" s="24" t="s">
        <v>22</v>
      </c>
      <c r="E94" s="14" t="s">
        <v>24</v>
      </c>
      <c r="F94" s="2" t="s">
        <v>25</v>
      </c>
      <c r="G94" s="10">
        <f t="shared" si="11"/>
        <v>170</v>
      </c>
      <c r="H94" s="1"/>
      <c r="I94" s="10">
        <v>170</v>
      </c>
      <c r="J94" s="10"/>
      <c r="K94" s="10"/>
      <c r="L94" s="86"/>
    </row>
    <row r="95" spans="1:12" ht="110.25">
      <c r="A95" s="92"/>
      <c r="B95" s="94"/>
      <c r="C95" s="14" t="s">
        <v>129</v>
      </c>
      <c r="D95" s="24" t="s">
        <v>22</v>
      </c>
      <c r="E95" s="14" t="s">
        <v>24</v>
      </c>
      <c r="F95" s="2" t="s">
        <v>25</v>
      </c>
      <c r="G95" s="10">
        <f t="shared" si="11"/>
        <v>98</v>
      </c>
      <c r="H95" s="1"/>
      <c r="I95" s="10">
        <v>98</v>
      </c>
      <c r="J95" s="10"/>
      <c r="K95" s="10"/>
      <c r="L95" s="86"/>
    </row>
    <row r="96" spans="1:12" ht="78.75">
      <c r="A96" s="92"/>
      <c r="B96" s="94"/>
      <c r="C96" s="14" t="s">
        <v>130</v>
      </c>
      <c r="D96" s="24" t="s">
        <v>22</v>
      </c>
      <c r="E96" s="14" t="s">
        <v>24</v>
      </c>
      <c r="F96" s="2" t="s">
        <v>25</v>
      </c>
      <c r="G96" s="10">
        <f t="shared" si="11"/>
        <v>24.5</v>
      </c>
      <c r="H96" s="1"/>
      <c r="I96" s="1">
        <v>24.5</v>
      </c>
      <c r="J96" s="1"/>
      <c r="K96" s="1"/>
      <c r="L96" s="86"/>
    </row>
    <row r="97" spans="1:12" ht="78.75">
      <c r="A97" s="92"/>
      <c r="B97" s="94"/>
      <c r="C97" s="14" t="s">
        <v>131</v>
      </c>
      <c r="D97" s="24" t="s">
        <v>22</v>
      </c>
      <c r="E97" s="14" t="s">
        <v>24</v>
      </c>
      <c r="F97" s="2" t="s">
        <v>25</v>
      </c>
      <c r="G97" s="10">
        <f t="shared" si="11"/>
        <v>169.7</v>
      </c>
      <c r="H97" s="1"/>
      <c r="I97" s="1">
        <v>169.7</v>
      </c>
      <c r="J97" s="1"/>
      <c r="K97" s="1"/>
      <c r="L97" s="86"/>
    </row>
    <row r="98" spans="1:12" ht="78" customHeight="1">
      <c r="A98" s="92"/>
      <c r="B98" s="94"/>
      <c r="C98" s="44" t="s">
        <v>132</v>
      </c>
      <c r="D98" s="24" t="s">
        <v>22</v>
      </c>
      <c r="E98" s="14" t="s">
        <v>24</v>
      </c>
      <c r="F98" s="2" t="s">
        <v>25</v>
      </c>
      <c r="G98" s="10">
        <f t="shared" ref="G98:G101" si="12">H98+I98+J98+K98</f>
        <v>151.19999999999999</v>
      </c>
      <c r="H98" s="1"/>
      <c r="I98" s="1">
        <v>151.19999999999999</v>
      </c>
      <c r="J98" s="1"/>
      <c r="K98" s="1"/>
      <c r="L98" s="86"/>
    </row>
    <row r="99" spans="1:12" ht="72" customHeight="1">
      <c r="A99" s="92"/>
      <c r="B99" s="94"/>
      <c r="C99" s="44" t="s">
        <v>133</v>
      </c>
      <c r="D99" s="24">
        <v>2020</v>
      </c>
      <c r="E99" s="14" t="s">
        <v>24</v>
      </c>
      <c r="F99" s="2" t="s">
        <v>25</v>
      </c>
      <c r="G99" s="10">
        <f t="shared" si="12"/>
        <v>20</v>
      </c>
      <c r="H99" s="1"/>
      <c r="I99" s="10">
        <v>20</v>
      </c>
      <c r="J99" s="1"/>
      <c r="K99" s="1"/>
      <c r="L99" s="86"/>
    </row>
    <row r="100" spans="1:12" ht="72" customHeight="1">
      <c r="A100" s="92"/>
      <c r="B100" s="94"/>
      <c r="C100" s="59" t="s">
        <v>170</v>
      </c>
      <c r="D100" s="60">
        <v>2020</v>
      </c>
      <c r="E100" s="61" t="s">
        <v>24</v>
      </c>
      <c r="F100" s="62" t="s">
        <v>25</v>
      </c>
      <c r="G100" s="55">
        <f t="shared" ref="G100" si="13">H100+I100+J100+K100</f>
        <v>47.4</v>
      </c>
      <c r="H100" s="56"/>
      <c r="I100" s="55">
        <v>47.4</v>
      </c>
      <c r="J100" s="1"/>
      <c r="K100" s="1"/>
      <c r="L100" s="86"/>
    </row>
    <row r="101" spans="1:12" ht="72" customHeight="1">
      <c r="A101" s="92"/>
      <c r="B101" s="94"/>
      <c r="C101" s="64" t="s">
        <v>172</v>
      </c>
      <c r="D101" s="65">
        <v>2020</v>
      </c>
      <c r="E101" s="66" t="s">
        <v>24</v>
      </c>
      <c r="F101" s="67" t="s">
        <v>25</v>
      </c>
      <c r="G101" s="68">
        <f t="shared" si="12"/>
        <v>145</v>
      </c>
      <c r="H101" s="53"/>
      <c r="I101" s="68">
        <v>145</v>
      </c>
      <c r="J101" s="1"/>
      <c r="K101" s="1"/>
      <c r="L101" s="86"/>
    </row>
    <row r="102" spans="1:12" ht="31.5">
      <c r="A102" s="1"/>
      <c r="B102" s="69" t="s">
        <v>99</v>
      </c>
      <c r="C102" s="70"/>
      <c r="D102" s="70"/>
      <c r="E102" s="71"/>
      <c r="F102" s="3" t="s">
        <v>25</v>
      </c>
      <c r="G102" s="54">
        <f t="shared" si="11"/>
        <v>3275.7</v>
      </c>
      <c r="H102" s="11">
        <f>H67+H68+H69+H70+H71+H73+H74+H75+H76+H77+H78+H79+H80+H81+H82+H83+H84+H85+H86+H87+H88+H89+H90+H91+H92+H93+H94+H95+H96+H97+H98+H72+H99+H101</f>
        <v>1240</v>
      </c>
      <c r="I102" s="54">
        <f>I67+I68+I69+I70+I71+I73+I74+I75+I76+I77+I78+I79+I80+I81+I82+I83+I84+I85+I86+I87+I88+I89+I90+I91+I92+I93+I94+I95+I96+I97+I98+I72+I99+I101+I100</f>
        <v>1178.3000000000002</v>
      </c>
      <c r="J102" s="11">
        <f t="shared" ref="J102:K102" si="14">J67+J68+J69+J70+J71+J73+J74+J75+J76+J77+J78+J79+J80+J81+J82+J83+J84+J85+J86+J87+J88+J89+J90+J91+J92+J93+J94+J95+J96+J97+J98+J72+J99+J101+J100</f>
        <v>419.2</v>
      </c>
      <c r="K102" s="11">
        <f t="shared" si="14"/>
        <v>438.2</v>
      </c>
      <c r="L102" s="1"/>
    </row>
    <row r="103" spans="1:12" ht="63">
      <c r="A103" s="82">
        <v>8</v>
      </c>
      <c r="B103" s="78" t="s">
        <v>136</v>
      </c>
      <c r="C103" s="2" t="s">
        <v>141</v>
      </c>
      <c r="D103" s="24" t="s">
        <v>22</v>
      </c>
      <c r="E103" s="14" t="s">
        <v>24</v>
      </c>
      <c r="F103" s="2" t="s">
        <v>25</v>
      </c>
      <c r="G103" s="10">
        <f t="shared" si="11"/>
        <v>331</v>
      </c>
      <c r="H103" s="10">
        <v>81</v>
      </c>
      <c r="I103" s="10"/>
      <c r="J103" s="10">
        <v>100</v>
      </c>
      <c r="K103" s="10">
        <v>150</v>
      </c>
      <c r="L103" s="78" t="s">
        <v>134</v>
      </c>
    </row>
    <row r="104" spans="1:12" ht="78.75">
      <c r="A104" s="92"/>
      <c r="B104" s="86"/>
      <c r="C104" s="2" t="s">
        <v>142</v>
      </c>
      <c r="D104" s="24" t="s">
        <v>22</v>
      </c>
      <c r="E104" s="14" t="s">
        <v>24</v>
      </c>
      <c r="F104" s="2" t="s">
        <v>25</v>
      </c>
      <c r="G104" s="10">
        <f t="shared" si="11"/>
        <v>330</v>
      </c>
      <c r="H104" s="1"/>
      <c r="I104" s="1"/>
      <c r="J104" s="1">
        <v>150</v>
      </c>
      <c r="K104" s="1">
        <v>180</v>
      </c>
      <c r="L104" s="86"/>
    </row>
    <row r="105" spans="1:12" ht="63">
      <c r="A105" s="92"/>
      <c r="B105" s="86"/>
      <c r="C105" s="2" t="s">
        <v>143</v>
      </c>
      <c r="D105" s="24" t="s">
        <v>22</v>
      </c>
      <c r="E105" s="14" t="s">
        <v>24</v>
      </c>
      <c r="F105" s="2" t="s">
        <v>25</v>
      </c>
      <c r="G105" s="10">
        <f t="shared" si="11"/>
        <v>0</v>
      </c>
      <c r="H105" s="1"/>
      <c r="I105" s="1"/>
      <c r="J105" s="1"/>
      <c r="K105" s="1"/>
      <c r="L105" s="86"/>
    </row>
    <row r="106" spans="1:12" ht="78.75">
      <c r="A106" s="92"/>
      <c r="B106" s="86"/>
      <c r="C106" s="2" t="s">
        <v>144</v>
      </c>
      <c r="D106" s="24" t="s">
        <v>22</v>
      </c>
      <c r="E106" s="14" t="s">
        <v>24</v>
      </c>
      <c r="F106" s="2" t="s">
        <v>25</v>
      </c>
      <c r="G106" s="10">
        <f t="shared" si="11"/>
        <v>466.2</v>
      </c>
      <c r="H106" s="1"/>
      <c r="I106" s="1"/>
      <c r="J106" s="1">
        <v>466.2</v>
      </c>
      <c r="K106" s="1"/>
      <c r="L106" s="86"/>
    </row>
    <row r="107" spans="1:12" ht="78.75">
      <c r="A107" s="92"/>
      <c r="B107" s="86"/>
      <c r="C107" s="45" t="s">
        <v>145</v>
      </c>
      <c r="D107" s="24" t="s">
        <v>22</v>
      </c>
      <c r="E107" s="14" t="s">
        <v>24</v>
      </c>
      <c r="F107" s="2" t="s">
        <v>25</v>
      </c>
      <c r="G107" s="10">
        <f t="shared" si="11"/>
        <v>60</v>
      </c>
      <c r="H107" s="1"/>
      <c r="I107" s="1"/>
      <c r="J107" s="10">
        <v>60</v>
      </c>
      <c r="K107" s="1"/>
      <c r="L107" s="86"/>
    </row>
    <row r="108" spans="1:12" ht="63">
      <c r="A108" s="92"/>
      <c r="B108" s="94"/>
      <c r="C108" s="42" t="s">
        <v>137</v>
      </c>
      <c r="D108" s="24" t="s">
        <v>22</v>
      </c>
      <c r="E108" s="14" t="s">
        <v>24</v>
      </c>
      <c r="F108" s="2" t="s">
        <v>25</v>
      </c>
      <c r="G108" s="10">
        <f t="shared" si="11"/>
        <v>497</v>
      </c>
      <c r="H108" s="10">
        <v>400</v>
      </c>
      <c r="I108" s="10">
        <v>97</v>
      </c>
      <c r="J108" s="10"/>
      <c r="K108" s="10"/>
      <c r="L108" s="86"/>
    </row>
    <row r="109" spans="1:12" ht="63">
      <c r="A109" s="92"/>
      <c r="B109" s="94"/>
      <c r="C109" s="42" t="s">
        <v>138</v>
      </c>
      <c r="D109" s="24" t="s">
        <v>22</v>
      </c>
      <c r="E109" s="14" t="s">
        <v>24</v>
      </c>
      <c r="F109" s="2" t="s">
        <v>25</v>
      </c>
      <c r="G109" s="10">
        <f t="shared" si="11"/>
        <v>100</v>
      </c>
      <c r="H109" s="10">
        <v>100</v>
      </c>
      <c r="I109" s="10"/>
      <c r="J109" s="10"/>
      <c r="K109" s="10"/>
      <c r="L109" s="86"/>
    </row>
    <row r="110" spans="1:12" ht="63">
      <c r="A110" s="92"/>
      <c r="B110" s="94"/>
      <c r="C110" s="38" t="s">
        <v>139</v>
      </c>
      <c r="D110" s="24" t="s">
        <v>22</v>
      </c>
      <c r="E110" s="14" t="s">
        <v>24</v>
      </c>
      <c r="F110" s="2" t="s">
        <v>25</v>
      </c>
      <c r="G110" s="10">
        <f t="shared" si="11"/>
        <v>25</v>
      </c>
      <c r="H110" s="10">
        <v>25</v>
      </c>
      <c r="I110" s="10"/>
      <c r="J110" s="10"/>
      <c r="K110" s="10"/>
      <c r="L110" s="86"/>
    </row>
    <row r="111" spans="1:12" ht="63">
      <c r="A111" s="92"/>
      <c r="B111" s="94"/>
      <c r="C111" s="46" t="s">
        <v>140</v>
      </c>
      <c r="D111" s="24" t="s">
        <v>22</v>
      </c>
      <c r="E111" s="14" t="s">
        <v>24</v>
      </c>
      <c r="F111" s="2" t="s">
        <v>25</v>
      </c>
      <c r="G111" s="10">
        <f t="shared" si="11"/>
        <v>70</v>
      </c>
      <c r="H111" s="10">
        <v>70</v>
      </c>
      <c r="I111" s="10"/>
      <c r="J111" s="10"/>
      <c r="K111" s="10"/>
      <c r="L111" s="86"/>
    </row>
    <row r="112" spans="1:12" ht="63">
      <c r="A112" s="92"/>
      <c r="B112" s="94"/>
      <c r="C112" s="42" t="s">
        <v>146</v>
      </c>
      <c r="D112" s="24" t="s">
        <v>22</v>
      </c>
      <c r="E112" s="14" t="s">
        <v>24</v>
      </c>
      <c r="F112" s="2" t="s">
        <v>25</v>
      </c>
      <c r="G112" s="10">
        <f t="shared" si="11"/>
        <v>1200</v>
      </c>
      <c r="H112" s="10">
        <v>1200</v>
      </c>
      <c r="I112" s="10"/>
      <c r="J112" s="10"/>
      <c r="K112" s="10"/>
      <c r="L112" s="86"/>
    </row>
    <row r="113" spans="1:12" ht="90">
      <c r="A113" s="92"/>
      <c r="B113" s="94"/>
      <c r="C113" s="42" t="s">
        <v>147</v>
      </c>
      <c r="D113" s="24" t="s">
        <v>22</v>
      </c>
      <c r="E113" s="14" t="s">
        <v>24</v>
      </c>
      <c r="F113" s="2" t="s">
        <v>25</v>
      </c>
      <c r="G113" s="10">
        <f t="shared" si="11"/>
        <v>2000</v>
      </c>
      <c r="H113" s="10">
        <v>1000</v>
      </c>
      <c r="I113" s="10">
        <v>1000</v>
      </c>
      <c r="J113" s="10"/>
      <c r="K113" s="10"/>
      <c r="L113" s="86"/>
    </row>
    <row r="114" spans="1:12" ht="63">
      <c r="A114" s="92"/>
      <c r="B114" s="94"/>
      <c r="C114" s="42" t="s">
        <v>148</v>
      </c>
      <c r="D114" s="24" t="s">
        <v>22</v>
      </c>
      <c r="E114" s="14" t="s">
        <v>24</v>
      </c>
      <c r="F114" s="2" t="s">
        <v>25</v>
      </c>
      <c r="G114" s="10">
        <f t="shared" si="11"/>
        <v>153.30000000000001</v>
      </c>
      <c r="H114" s="1">
        <v>153.30000000000001</v>
      </c>
      <c r="I114" s="1"/>
      <c r="J114" s="1"/>
      <c r="K114" s="1"/>
      <c r="L114" s="86"/>
    </row>
    <row r="115" spans="1:12" ht="63">
      <c r="A115" s="92"/>
      <c r="B115" s="94"/>
      <c r="C115" s="46" t="s">
        <v>149</v>
      </c>
      <c r="D115" s="24" t="s">
        <v>22</v>
      </c>
      <c r="E115" s="14" t="s">
        <v>24</v>
      </c>
      <c r="F115" s="2" t="s">
        <v>25</v>
      </c>
      <c r="G115" s="10">
        <f t="shared" si="11"/>
        <v>0</v>
      </c>
      <c r="H115" s="1"/>
      <c r="I115" s="1"/>
      <c r="J115" s="1"/>
      <c r="K115" s="1"/>
      <c r="L115" s="86"/>
    </row>
    <row r="116" spans="1:12" ht="63">
      <c r="A116" s="92"/>
      <c r="B116" s="94"/>
      <c r="C116" s="47" t="s">
        <v>150</v>
      </c>
      <c r="D116" s="24" t="s">
        <v>22</v>
      </c>
      <c r="E116" s="14" t="s">
        <v>24</v>
      </c>
      <c r="F116" s="2" t="s">
        <v>25</v>
      </c>
      <c r="G116" s="10">
        <f t="shared" si="11"/>
        <v>225</v>
      </c>
      <c r="H116" s="10">
        <v>225</v>
      </c>
      <c r="I116" s="10"/>
      <c r="J116" s="10"/>
      <c r="K116" s="10"/>
      <c r="L116" s="86"/>
    </row>
    <row r="117" spans="1:12" ht="105">
      <c r="A117" s="92"/>
      <c r="B117" s="94"/>
      <c r="C117" s="26" t="s">
        <v>151</v>
      </c>
      <c r="D117" s="24" t="s">
        <v>22</v>
      </c>
      <c r="E117" s="14" t="s">
        <v>24</v>
      </c>
      <c r="F117" s="2" t="s">
        <v>25</v>
      </c>
      <c r="G117" s="1">
        <f t="shared" si="11"/>
        <v>285</v>
      </c>
      <c r="H117" s="10">
        <v>105</v>
      </c>
      <c r="I117" s="10">
        <v>180</v>
      </c>
      <c r="J117" s="10"/>
      <c r="K117" s="10"/>
      <c r="L117" s="86"/>
    </row>
    <row r="118" spans="1:12" ht="75">
      <c r="A118" s="92"/>
      <c r="B118" s="94"/>
      <c r="C118" s="42" t="s">
        <v>152</v>
      </c>
      <c r="D118" s="24" t="s">
        <v>22</v>
      </c>
      <c r="E118" s="14" t="s">
        <v>24</v>
      </c>
      <c r="F118" s="2" t="s">
        <v>25</v>
      </c>
      <c r="G118" s="10">
        <f t="shared" ref="G118:G123" si="15">H118+I118+J118+K118</f>
        <v>3787</v>
      </c>
      <c r="H118" s="10">
        <v>1487</v>
      </c>
      <c r="I118" s="10">
        <v>2300</v>
      </c>
      <c r="J118" s="10"/>
      <c r="K118" s="10"/>
      <c r="L118" s="86"/>
    </row>
    <row r="119" spans="1:12" ht="63">
      <c r="A119" s="92"/>
      <c r="B119" s="94"/>
      <c r="C119" s="42" t="s">
        <v>153</v>
      </c>
      <c r="D119" s="24" t="s">
        <v>22</v>
      </c>
      <c r="E119" s="14" t="s">
        <v>24</v>
      </c>
      <c r="F119" s="2" t="s">
        <v>25</v>
      </c>
      <c r="G119" s="10">
        <f t="shared" si="15"/>
        <v>43</v>
      </c>
      <c r="H119" s="10">
        <v>43</v>
      </c>
      <c r="I119" s="10"/>
      <c r="J119" s="10"/>
      <c r="K119" s="10"/>
      <c r="L119" s="86"/>
    </row>
    <row r="120" spans="1:12" ht="63">
      <c r="A120" s="92"/>
      <c r="B120" s="94"/>
      <c r="C120" s="42" t="s">
        <v>154</v>
      </c>
      <c r="D120" s="24" t="s">
        <v>22</v>
      </c>
      <c r="E120" s="14" t="s">
        <v>24</v>
      </c>
      <c r="F120" s="2" t="s">
        <v>25</v>
      </c>
      <c r="G120" s="10">
        <f t="shared" si="15"/>
        <v>40</v>
      </c>
      <c r="H120" s="10">
        <v>40</v>
      </c>
      <c r="I120" s="10"/>
      <c r="J120" s="10"/>
      <c r="K120" s="10"/>
      <c r="L120" s="86"/>
    </row>
    <row r="121" spans="1:12" ht="63">
      <c r="A121" s="92"/>
      <c r="B121" s="94"/>
      <c r="C121" s="42" t="s">
        <v>155</v>
      </c>
      <c r="D121" s="24" t="s">
        <v>22</v>
      </c>
      <c r="E121" s="14" t="s">
        <v>24</v>
      </c>
      <c r="F121" s="2" t="s">
        <v>25</v>
      </c>
      <c r="G121" s="10">
        <f t="shared" si="15"/>
        <v>120</v>
      </c>
      <c r="H121" s="10">
        <v>120</v>
      </c>
      <c r="I121" s="10"/>
      <c r="J121" s="10"/>
      <c r="K121" s="10"/>
      <c r="L121" s="86"/>
    </row>
    <row r="122" spans="1:12" ht="105">
      <c r="A122" s="92"/>
      <c r="B122" s="94"/>
      <c r="C122" s="42" t="s">
        <v>156</v>
      </c>
      <c r="D122" s="24" t="s">
        <v>22</v>
      </c>
      <c r="E122" s="14" t="s">
        <v>24</v>
      </c>
      <c r="F122" s="2" t="s">
        <v>25</v>
      </c>
      <c r="G122" s="10">
        <f t="shared" si="15"/>
        <v>60</v>
      </c>
      <c r="H122" s="1">
        <v>60</v>
      </c>
      <c r="I122" s="1"/>
      <c r="J122" s="1"/>
      <c r="K122" s="1"/>
      <c r="L122" s="86"/>
    </row>
    <row r="123" spans="1:12" ht="63">
      <c r="A123" s="92"/>
      <c r="B123" s="94"/>
      <c r="C123" s="49" t="s">
        <v>157</v>
      </c>
      <c r="D123" s="24" t="s">
        <v>22</v>
      </c>
      <c r="E123" s="14" t="s">
        <v>24</v>
      </c>
      <c r="F123" s="2" t="s">
        <v>25</v>
      </c>
      <c r="G123" s="1">
        <f t="shared" si="15"/>
        <v>205</v>
      </c>
      <c r="H123" s="1">
        <v>205</v>
      </c>
      <c r="I123" s="1"/>
      <c r="J123" s="1"/>
      <c r="K123" s="1"/>
      <c r="L123" s="86"/>
    </row>
    <row r="124" spans="1:12" ht="63">
      <c r="A124" s="92"/>
      <c r="B124" s="94"/>
      <c r="C124" s="42" t="s">
        <v>158</v>
      </c>
      <c r="D124" s="24" t="s">
        <v>22</v>
      </c>
      <c r="E124" s="14" t="s">
        <v>24</v>
      </c>
      <c r="F124" s="2" t="s">
        <v>25</v>
      </c>
      <c r="G124" s="10">
        <f t="shared" ref="G124:G137" si="16">H124+I124+J124+K124</f>
        <v>0</v>
      </c>
      <c r="H124" s="1"/>
      <c r="I124" s="1"/>
      <c r="J124" s="1"/>
      <c r="K124" s="1"/>
      <c r="L124" s="86"/>
    </row>
    <row r="125" spans="1:12" ht="63">
      <c r="A125" s="92"/>
      <c r="B125" s="94"/>
      <c r="C125" s="42" t="s">
        <v>159</v>
      </c>
      <c r="D125" s="24" t="s">
        <v>22</v>
      </c>
      <c r="E125" s="14" t="s">
        <v>24</v>
      </c>
      <c r="F125" s="2" t="s">
        <v>25</v>
      </c>
      <c r="G125" s="10">
        <f t="shared" si="16"/>
        <v>53.8</v>
      </c>
      <c r="H125" s="1">
        <v>53.8</v>
      </c>
      <c r="I125" s="1"/>
      <c r="J125" s="1"/>
      <c r="K125" s="1"/>
      <c r="L125" s="86"/>
    </row>
    <row r="126" spans="1:12" ht="75">
      <c r="A126" s="92"/>
      <c r="B126" s="94"/>
      <c r="C126" s="42" t="s">
        <v>160</v>
      </c>
      <c r="D126" s="24" t="s">
        <v>22</v>
      </c>
      <c r="E126" s="14" t="s">
        <v>24</v>
      </c>
      <c r="F126" s="2" t="s">
        <v>25</v>
      </c>
      <c r="G126" s="10">
        <f t="shared" si="16"/>
        <v>20</v>
      </c>
      <c r="H126" s="1">
        <v>20</v>
      </c>
      <c r="I126" s="1"/>
      <c r="J126" s="1"/>
      <c r="K126" s="1"/>
      <c r="L126" s="86"/>
    </row>
    <row r="127" spans="1:12" ht="75">
      <c r="A127" s="92"/>
      <c r="B127" s="94"/>
      <c r="C127" s="42" t="s">
        <v>161</v>
      </c>
      <c r="D127" s="24" t="s">
        <v>22</v>
      </c>
      <c r="E127" s="14" t="s">
        <v>24</v>
      </c>
      <c r="F127" s="2" t="s">
        <v>25</v>
      </c>
      <c r="G127" s="10">
        <f t="shared" si="16"/>
        <v>425</v>
      </c>
      <c r="H127" s="1"/>
      <c r="I127" s="10">
        <v>425</v>
      </c>
      <c r="J127" s="1"/>
      <c r="K127" s="1"/>
      <c r="L127" s="86"/>
    </row>
    <row r="128" spans="1:12" ht="63">
      <c r="A128" s="83"/>
      <c r="B128" s="79"/>
      <c r="C128" s="12"/>
      <c r="D128" s="24" t="s">
        <v>22</v>
      </c>
      <c r="E128" s="14" t="s">
        <v>24</v>
      </c>
      <c r="F128" s="2" t="s">
        <v>25</v>
      </c>
      <c r="G128" s="10">
        <f t="shared" si="16"/>
        <v>0</v>
      </c>
      <c r="H128" s="1"/>
      <c r="I128" s="1"/>
      <c r="J128" s="1"/>
      <c r="K128" s="1"/>
      <c r="L128" s="79"/>
    </row>
    <row r="129" spans="1:12" ht="31.5">
      <c r="A129" s="1"/>
      <c r="B129" s="69" t="s">
        <v>135</v>
      </c>
      <c r="C129" s="70"/>
      <c r="D129" s="70"/>
      <c r="E129" s="71"/>
      <c r="F129" s="3" t="s">
        <v>25</v>
      </c>
      <c r="G129" s="11">
        <f t="shared" ref="G129" si="17">H129+I129+J129+K129</f>
        <v>10496.300000000001</v>
      </c>
      <c r="H129" s="11">
        <f>H103+H104+H105+H106+H107+H108+H109+H110+H111+H113+H114+H115+H116+H117+H119+H120+H121+H122+H123+H125+H126+H127+H128+H112+H118</f>
        <v>5388.1</v>
      </c>
      <c r="I129" s="11">
        <f>I103+I104+I105+I106+I107+I108+I109+I110+I111+I113+I114+I115+I116+I117+I119+I120+I121+I122+I123+I125+I126+I127+I128+I112+I118</f>
        <v>4002</v>
      </c>
      <c r="J129" s="11">
        <f t="shared" ref="J129:K129" si="18">J103+J104+J105+J106+J107+J108+J109+J110+J111+J113+J114+J115+J116+J117+J119+J120+J121+J122+J123+J125+J126+J127+J128+J112+J118</f>
        <v>776.2</v>
      </c>
      <c r="K129" s="11">
        <f t="shared" si="18"/>
        <v>330</v>
      </c>
      <c r="L129" s="1"/>
    </row>
    <row r="130" spans="1:12" ht="63">
      <c r="A130" s="82">
        <v>9</v>
      </c>
      <c r="B130" s="78" t="s">
        <v>162</v>
      </c>
      <c r="C130" s="80" t="s">
        <v>163</v>
      </c>
      <c r="D130" s="24" t="s">
        <v>22</v>
      </c>
      <c r="E130" s="14" t="s">
        <v>24</v>
      </c>
      <c r="F130" s="2" t="s">
        <v>25</v>
      </c>
      <c r="G130" s="10">
        <f t="shared" si="16"/>
        <v>3668.3</v>
      </c>
      <c r="H130" s="10">
        <v>903</v>
      </c>
      <c r="I130" s="55">
        <f>300+394</f>
        <v>694</v>
      </c>
      <c r="J130" s="1">
        <v>1008.9</v>
      </c>
      <c r="K130" s="1">
        <v>1062.4000000000001</v>
      </c>
      <c r="L130" s="78" t="s">
        <v>165</v>
      </c>
    </row>
    <row r="131" spans="1:12" ht="108" customHeight="1">
      <c r="A131" s="83"/>
      <c r="B131" s="79"/>
      <c r="C131" s="81"/>
      <c r="D131" s="24" t="s">
        <v>22</v>
      </c>
      <c r="E131" s="14" t="s">
        <v>24</v>
      </c>
      <c r="F131" s="2" t="s">
        <v>26</v>
      </c>
      <c r="G131" s="10">
        <f t="shared" si="16"/>
        <v>1815.4</v>
      </c>
      <c r="H131" s="30">
        <v>870.4</v>
      </c>
      <c r="I131" s="63">
        <v>945</v>
      </c>
      <c r="J131" s="30"/>
      <c r="K131" s="30"/>
      <c r="L131" s="79"/>
    </row>
    <row r="132" spans="1:12" ht="31.5">
      <c r="A132" s="30"/>
      <c r="B132" s="72" t="s">
        <v>164</v>
      </c>
      <c r="C132" s="73"/>
      <c r="D132" s="73"/>
      <c r="E132" s="74"/>
      <c r="F132" s="3" t="s">
        <v>25</v>
      </c>
      <c r="G132" s="11">
        <f t="shared" si="16"/>
        <v>3668.3</v>
      </c>
      <c r="H132" s="11">
        <f>H130</f>
        <v>903</v>
      </c>
      <c r="I132" s="11">
        <f t="shared" ref="I132:K132" si="19">I130</f>
        <v>694</v>
      </c>
      <c r="J132" s="11">
        <f t="shared" si="19"/>
        <v>1008.9</v>
      </c>
      <c r="K132" s="11">
        <f t="shared" si="19"/>
        <v>1062.4000000000001</v>
      </c>
      <c r="L132" s="1"/>
    </row>
    <row r="133" spans="1:12" ht="31.5">
      <c r="A133" s="30"/>
      <c r="B133" s="75"/>
      <c r="C133" s="76"/>
      <c r="D133" s="76"/>
      <c r="E133" s="77"/>
      <c r="F133" s="3" t="s">
        <v>26</v>
      </c>
      <c r="G133" s="11">
        <f t="shared" si="16"/>
        <v>1815.4</v>
      </c>
      <c r="H133" s="20">
        <f>H131</f>
        <v>870.4</v>
      </c>
      <c r="I133" s="11">
        <f t="shared" ref="I133:K133" si="20">I131</f>
        <v>945</v>
      </c>
      <c r="J133" s="20">
        <f t="shared" si="20"/>
        <v>0</v>
      </c>
      <c r="K133" s="20">
        <f t="shared" si="20"/>
        <v>0</v>
      </c>
      <c r="L133" s="1"/>
    </row>
    <row r="134" spans="1:12" ht="20.25" customHeight="1">
      <c r="A134" s="69" t="s">
        <v>25</v>
      </c>
      <c r="B134" s="70"/>
      <c r="C134" s="70"/>
      <c r="D134" s="70"/>
      <c r="E134" s="71"/>
      <c r="F134" s="1"/>
      <c r="G134" s="54">
        <f t="shared" si="16"/>
        <v>45652.9</v>
      </c>
      <c r="H134" s="11">
        <f>H17+H26+H30+H47+H54+H66+H102+H129+H132</f>
        <v>16510.600000000002</v>
      </c>
      <c r="I134" s="54">
        <f>I17+I26+I30+I47+I54+I66+I102+I129+I132</f>
        <v>13466.5</v>
      </c>
      <c r="J134" s="11">
        <f>J17+J26+J30+J47+J54+J66+J102+J129+J132</f>
        <v>7976.2999999999993</v>
      </c>
      <c r="K134" s="11">
        <f>K17+K26+K30+K47+K54+K66+K102+K129+K132</f>
        <v>7699.5</v>
      </c>
      <c r="L134" s="1"/>
    </row>
    <row r="135" spans="1:12" ht="20.25" customHeight="1">
      <c r="A135" s="69" t="s">
        <v>26</v>
      </c>
      <c r="B135" s="70"/>
      <c r="C135" s="70"/>
      <c r="D135" s="70"/>
      <c r="E135" s="71"/>
      <c r="F135" s="1"/>
      <c r="G135" s="11">
        <f t="shared" si="16"/>
        <v>1914.9</v>
      </c>
      <c r="H135" s="11">
        <f>H18+H133+H55</f>
        <v>920.3</v>
      </c>
      <c r="I135" s="11">
        <f>I18+I133+I55</f>
        <v>994.6</v>
      </c>
      <c r="J135" s="11">
        <f>J18+J133+J55</f>
        <v>0</v>
      </c>
      <c r="K135" s="11">
        <f>K18+K133+K55</f>
        <v>0</v>
      </c>
      <c r="L135" s="1"/>
    </row>
    <row r="136" spans="1:12" ht="19.5" customHeight="1">
      <c r="A136" s="69" t="s">
        <v>166</v>
      </c>
      <c r="B136" s="70"/>
      <c r="C136" s="70"/>
      <c r="D136" s="70"/>
      <c r="E136" s="71"/>
      <c r="F136" s="1"/>
      <c r="G136" s="11">
        <f t="shared" si="16"/>
        <v>0</v>
      </c>
      <c r="H136" s="20"/>
      <c r="I136" s="20"/>
      <c r="J136" s="20"/>
      <c r="K136" s="20"/>
      <c r="L136" s="1"/>
    </row>
    <row r="137" spans="1:12" ht="21.75" customHeight="1">
      <c r="A137" s="69" t="s">
        <v>10</v>
      </c>
      <c r="B137" s="70"/>
      <c r="C137" s="70"/>
      <c r="D137" s="70"/>
      <c r="E137" s="71"/>
      <c r="F137" s="1"/>
      <c r="G137" s="54">
        <f t="shared" si="16"/>
        <v>47567.8</v>
      </c>
      <c r="H137" s="11">
        <f>H134+H135+H136</f>
        <v>17430.900000000001</v>
      </c>
      <c r="I137" s="54">
        <f t="shared" ref="I137:K137" si="21">I134+I135+I136</f>
        <v>14461.1</v>
      </c>
      <c r="J137" s="11">
        <f t="shared" si="21"/>
        <v>7976.2999999999993</v>
      </c>
      <c r="K137" s="11">
        <f t="shared" si="21"/>
        <v>7699.5</v>
      </c>
      <c r="L137" s="1"/>
    </row>
    <row r="141" spans="1:12" ht="15.75">
      <c r="B141" s="50" t="s">
        <v>167</v>
      </c>
      <c r="J141" s="50" t="s">
        <v>168</v>
      </c>
    </row>
  </sheetData>
  <mergeCells count="50">
    <mergeCell ref="L103:L128"/>
    <mergeCell ref="B129:E129"/>
    <mergeCell ref="L48:L53"/>
    <mergeCell ref="A56:A65"/>
    <mergeCell ref="B56:B65"/>
    <mergeCell ref="B66:E66"/>
    <mergeCell ref="A48:A53"/>
    <mergeCell ref="B48:B53"/>
    <mergeCell ref="B54:E55"/>
    <mergeCell ref="L60:L61"/>
    <mergeCell ref="A67:A101"/>
    <mergeCell ref="B67:B101"/>
    <mergeCell ref="B102:E102"/>
    <mergeCell ref="L67:L101"/>
    <mergeCell ref="A103:A128"/>
    <mergeCell ref="B103:B128"/>
    <mergeCell ref="B30:E30"/>
    <mergeCell ref="B31:B46"/>
    <mergeCell ref="A31:A46"/>
    <mergeCell ref="B17:E18"/>
    <mergeCell ref="B26:E26"/>
    <mergeCell ref="A19:A25"/>
    <mergeCell ref="A27:A29"/>
    <mergeCell ref="B27:B29"/>
    <mergeCell ref="B19:B25"/>
    <mergeCell ref="B47:E47"/>
    <mergeCell ref="B6:M6"/>
    <mergeCell ref="A8:A10"/>
    <mergeCell ref="B8:B10"/>
    <mergeCell ref="C8:C10"/>
    <mergeCell ref="D8:D10"/>
    <mergeCell ref="E8:E10"/>
    <mergeCell ref="F8:F10"/>
    <mergeCell ref="G8:K8"/>
    <mergeCell ref="G9:G10"/>
    <mergeCell ref="H9:K9"/>
    <mergeCell ref="L8:L10"/>
    <mergeCell ref="L34:L35"/>
    <mergeCell ref="A12:A16"/>
    <mergeCell ref="B12:B16"/>
    <mergeCell ref="L12:L16"/>
    <mergeCell ref="A136:E136"/>
    <mergeCell ref="A137:E137"/>
    <mergeCell ref="B132:E133"/>
    <mergeCell ref="L130:L131"/>
    <mergeCell ref="A134:E134"/>
    <mergeCell ref="A135:E135"/>
    <mergeCell ref="C130:C131"/>
    <mergeCell ref="B130:B131"/>
    <mergeCell ref="A130:A131"/>
  </mergeCells>
  <pageMargins left="0.31496062992125984" right="0.31496062992125984" top="0.74803149606299213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Солонинка</dc:creator>
  <cp:lastModifiedBy>Valya</cp:lastModifiedBy>
  <cp:lastPrinted>2020-03-11T06:53:25Z</cp:lastPrinted>
  <dcterms:created xsi:type="dcterms:W3CDTF">2020-02-24T14:02:45Z</dcterms:created>
  <dcterms:modified xsi:type="dcterms:W3CDTF">2020-06-19T08:32:19Z</dcterms:modified>
</cp:coreProperties>
</file>